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bogera\Desktop\"/>
    </mc:Choice>
  </mc:AlternateContent>
  <bookViews>
    <workbookView xWindow="0" yWindow="0" windowWidth="21530" windowHeight="11990" firstSheet="7" activeTab="9"/>
  </bookViews>
  <sheets>
    <sheet name="Numerical Predict" sheetId="2" r:id="rId1"/>
    <sheet name="Num. Predict Regress 1 Output" sheetId="3" r:id="rId2"/>
    <sheet name="Regress 1 Residual Comparison" sheetId="4" r:id="rId3"/>
    <sheet name="Numerical Predict 2" sheetId="6" r:id="rId4"/>
    <sheet name="Numerical Predict 2 Solution " sheetId="5" r:id="rId5"/>
    <sheet name="MR Data" sheetId="7" r:id="rId6"/>
    <sheet name="MR Data Output (Solution 1) " sheetId="8" r:id="rId7"/>
    <sheet name="MR Data Output (Solution 2)" sheetId="9" r:id="rId8"/>
    <sheet name="MR Data (Residual Solution)" sheetId="10" r:id="rId9"/>
    <sheet name="MR Predict" sheetId="11" r:id="rId10"/>
    <sheet name="MR Predict (Solution)" sheetId="12" r:id="rId11"/>
  </sheets>
  <definedNames>
    <definedName name="______2006" localSheetId="5">#REF!</definedName>
    <definedName name="______2006" localSheetId="8">#REF!</definedName>
    <definedName name="______2006" localSheetId="6">#REF!</definedName>
    <definedName name="______2006" localSheetId="7">#REF!</definedName>
    <definedName name="______2006" localSheetId="9">#REF!</definedName>
    <definedName name="______2006" localSheetId="10">#REF!</definedName>
    <definedName name="______2006" localSheetId="3">#REF!</definedName>
    <definedName name="______2006" localSheetId="4">#REF!</definedName>
    <definedName name="______2006" localSheetId="2">#REF!</definedName>
    <definedName name="______2006">#REF!</definedName>
    <definedName name="_____2006" localSheetId="5">'MR Data'!$A$1:$I$106</definedName>
    <definedName name="_____2006" localSheetId="8">'MR Data (Residual Solution)'!$A$1:$I$106</definedName>
    <definedName name="____2006" localSheetId="5">#REF!</definedName>
    <definedName name="____2006" localSheetId="8">#REF!</definedName>
    <definedName name="____2006" localSheetId="6">#REF!</definedName>
    <definedName name="____2006" localSheetId="7">#REF!</definedName>
    <definedName name="____2006" localSheetId="9">#REF!</definedName>
    <definedName name="____2006" localSheetId="10">#REF!</definedName>
    <definedName name="____2006" localSheetId="3">#REF!</definedName>
    <definedName name="____2006" localSheetId="4">#REF!</definedName>
    <definedName name="____2006" localSheetId="2">#REF!</definedName>
    <definedName name="____2006">#REF!</definedName>
    <definedName name="___2006" localSheetId="5">#REF!</definedName>
    <definedName name="___2006" localSheetId="8">#REF!</definedName>
    <definedName name="___2006" localSheetId="6">#REF!</definedName>
    <definedName name="___2006" localSheetId="7">#REF!</definedName>
    <definedName name="___2006" localSheetId="9">#REF!</definedName>
    <definedName name="___2006" localSheetId="10">#REF!</definedName>
    <definedName name="___2006" localSheetId="3">#REF!</definedName>
    <definedName name="___2006" localSheetId="4">#REF!</definedName>
    <definedName name="___2006" localSheetId="2">#REF!</definedName>
    <definedName name="___2006">#REF!</definedName>
    <definedName name="__2006" localSheetId="5">#REF!</definedName>
    <definedName name="__2006" localSheetId="8">#REF!</definedName>
    <definedName name="__2006" localSheetId="6">#REF!</definedName>
    <definedName name="__2006" localSheetId="7">#REF!</definedName>
    <definedName name="__2006" localSheetId="9">#REF!</definedName>
    <definedName name="__2006" localSheetId="10">#REF!</definedName>
    <definedName name="__2006" localSheetId="3">#REF!</definedName>
    <definedName name="__2006" localSheetId="4">#REF!</definedName>
    <definedName name="__2006" localSheetId="2">#REF!</definedName>
    <definedName name="__2006">#REF!</definedName>
    <definedName name="agreans">#REF!</definedName>
    <definedName name="e" localSheetId="10">#REF!</definedName>
    <definedName name="e">#REF!</definedName>
    <definedName name="er" localSheetId="5">#REF!</definedName>
    <definedName name="er" localSheetId="8">#REF!</definedName>
    <definedName name="er" localSheetId="6">#REF!</definedName>
    <definedName name="er" localSheetId="7">#REF!</definedName>
    <definedName name="er" localSheetId="9">#REF!</definedName>
    <definedName name="er" localSheetId="10">#REF!</definedName>
    <definedName name="er" localSheetId="3">#REF!</definedName>
    <definedName name="er">#REF!</definedName>
    <definedName name="err" localSheetId="5">#REF!</definedName>
    <definedName name="err" localSheetId="8">#REF!</definedName>
    <definedName name="err" localSheetId="6">#REF!</definedName>
    <definedName name="err" localSheetId="7">#REF!</definedName>
    <definedName name="err" localSheetId="9">#REF!</definedName>
    <definedName name="err" localSheetId="10">#REF!</definedName>
    <definedName name="err" localSheetId="3">#REF!</definedName>
    <definedName name="err">#REF!</definedName>
    <definedName name="fc" localSheetId="5">#REF!</definedName>
    <definedName name="fc" localSheetId="8">#REF!</definedName>
    <definedName name="fc" localSheetId="6">#REF!</definedName>
    <definedName name="fc" localSheetId="7">#REF!</definedName>
    <definedName name="fc" localSheetId="9">#REF!</definedName>
    <definedName name="fc" localSheetId="10">#REF!</definedName>
    <definedName name="fc" localSheetId="3">#REF!</definedName>
    <definedName name="fc" localSheetId="4">#REF!</definedName>
    <definedName name="fc" localSheetId="2">#REF!</definedName>
    <definedName name="fc">#REF!</definedName>
    <definedName name="fer" localSheetId="10">#REF!</definedName>
    <definedName name="fer">#REF!</definedName>
    <definedName name="kuykruyk">#REF!</definedName>
    <definedName name="new" localSheetId="5">#REF!</definedName>
    <definedName name="new" localSheetId="8">#REF!</definedName>
    <definedName name="new" localSheetId="6">#REF!</definedName>
    <definedName name="new" localSheetId="7">#REF!</definedName>
    <definedName name="new" localSheetId="9">#REF!</definedName>
    <definedName name="new" localSheetId="10">#REF!</definedName>
    <definedName name="new" localSheetId="3">#REF!</definedName>
    <definedName name="new" localSheetId="4">#REF!</definedName>
    <definedName name="new" localSheetId="2">#REF!</definedName>
    <definedName name="new">#REF!</definedName>
    <definedName name="q" localSheetId="10">#REF!</definedName>
    <definedName name="q">#REF!</definedName>
    <definedName name="qwertyui" localSheetId="10">#REF!</definedName>
    <definedName name="qwertyui">#REF!</definedName>
    <definedName name="rthgt" localSheetId="5">#REF!</definedName>
    <definedName name="rthgt" localSheetId="8">#REF!</definedName>
    <definedName name="rthgt" localSheetId="6">#REF!</definedName>
    <definedName name="rthgt" localSheetId="7">#REF!</definedName>
    <definedName name="rthgt" localSheetId="9">#REF!</definedName>
    <definedName name="rthgt" localSheetId="10">#REF!</definedName>
    <definedName name="rthgt" localSheetId="3">#REF!</definedName>
    <definedName name="rthgt">#REF!</definedName>
    <definedName name="ryehjhaehaeh" localSheetId="10">#REF!</definedName>
    <definedName name="ryehjhaehaeh">#REF!</definedName>
    <definedName name="t" localSheetId="10">#REF!</definedName>
    <definedName name="t">#REF!</definedName>
    <definedName name="tttr5" localSheetId="10">#REF!</definedName>
    <definedName name="tttr5">#REF!</definedName>
    <definedName name="wed" localSheetId="5">#REF!</definedName>
    <definedName name="wed" localSheetId="8">#REF!</definedName>
    <definedName name="wed" localSheetId="6">#REF!</definedName>
    <definedName name="wed" localSheetId="7">#REF!</definedName>
    <definedName name="wed" localSheetId="9">#REF!</definedName>
    <definedName name="wed" localSheetId="10">#REF!</definedName>
    <definedName name="wed" localSheetId="3">#REF!</definedName>
    <definedName name="wed">#REF!</definedName>
    <definedName name="werttnjettem" localSheetId="10">#REF!</definedName>
    <definedName name="werttnjettem">#REF!</definedName>
    <definedName name="yiu" localSheetId="5">#REF!</definedName>
    <definedName name="yiu" localSheetId="8">#REF!</definedName>
    <definedName name="yiu" localSheetId="6">#REF!</definedName>
    <definedName name="yiu" localSheetId="7">#REF!</definedName>
    <definedName name="yiu" localSheetId="9">#REF!</definedName>
    <definedName name="yiu" localSheetId="10">#REF!</definedName>
    <definedName name="yiu" localSheetId="3">#REF!</definedName>
    <definedName name="yiu" localSheetId="2">#REF!</definedName>
    <definedName name="yiu">#REF!</definedName>
    <definedName name="yu" localSheetId="5">#REF!</definedName>
    <definedName name="yu" localSheetId="8">#REF!</definedName>
    <definedName name="yu" localSheetId="6">#REF!</definedName>
    <definedName name="yu" localSheetId="7">#REF!</definedName>
    <definedName name="yu" localSheetId="9">#REF!</definedName>
    <definedName name="yu" localSheetId="10">#REF!</definedName>
    <definedName name="yu" localSheetId="3">#REF!</definedName>
    <definedName name="yu" localSheetId="4">#REF!</definedName>
    <definedName name="yu" localSheetId="2">#REF!</definedName>
    <definedName name="y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2" l="1"/>
  <c r="B27" i="12"/>
  <c r="C26" i="12"/>
  <c r="B26" i="12"/>
  <c r="F24" i="12"/>
  <c r="E24" i="12"/>
  <c r="D24" i="12"/>
  <c r="D23" i="12"/>
  <c r="E23" i="12" s="1"/>
  <c r="D22" i="12"/>
  <c r="F22" i="12" s="1"/>
  <c r="F21" i="12"/>
  <c r="D21" i="12"/>
  <c r="E21" i="12" s="1"/>
  <c r="F20" i="12"/>
  <c r="E20" i="12"/>
  <c r="D20" i="12"/>
  <c r="D19" i="12"/>
  <c r="E19" i="12" s="1"/>
  <c r="D18" i="12"/>
  <c r="F18" i="12" s="1"/>
  <c r="F17" i="12"/>
  <c r="D17" i="12"/>
  <c r="E17" i="12" s="1"/>
  <c r="F16" i="12"/>
  <c r="E16" i="12"/>
  <c r="D16" i="12"/>
  <c r="D15" i="12"/>
  <c r="E15" i="12" s="1"/>
  <c r="D14" i="12"/>
  <c r="F14" i="12" s="1"/>
  <c r="F13" i="12"/>
  <c r="D13" i="12"/>
  <c r="E13" i="12" s="1"/>
  <c r="F12" i="12"/>
  <c r="E12" i="12"/>
  <c r="D12" i="12"/>
  <c r="D11" i="12"/>
  <c r="F11" i="12" s="1"/>
  <c r="D10" i="12"/>
  <c r="F10" i="12" s="1"/>
  <c r="F9" i="12"/>
  <c r="D9" i="12"/>
  <c r="E9" i="12" s="1"/>
  <c r="F8" i="12"/>
  <c r="E8" i="12"/>
  <c r="D8" i="12"/>
  <c r="D7" i="12"/>
  <c r="E7" i="12" s="1"/>
  <c r="D6" i="12"/>
  <c r="F6" i="12" s="1"/>
  <c r="F5" i="12"/>
  <c r="D5" i="12"/>
  <c r="E5" i="12" s="1"/>
  <c r="F4" i="12"/>
  <c r="E4" i="12"/>
  <c r="D4" i="12"/>
  <c r="D3" i="12"/>
  <c r="F3" i="12" s="1"/>
  <c r="D2" i="12"/>
  <c r="F2" i="12" s="1"/>
  <c r="C27" i="11"/>
  <c r="B27" i="11"/>
  <c r="C26" i="11"/>
  <c r="B26" i="11"/>
  <c r="F131" i="10"/>
  <c r="F130" i="10"/>
  <c r="F129" i="10"/>
  <c r="F127" i="10"/>
  <c r="F126" i="10"/>
  <c r="F125" i="10"/>
  <c r="E121" i="10"/>
  <c r="F116" i="10"/>
  <c r="F123" i="10" s="1"/>
  <c r="E116" i="10"/>
  <c r="E123" i="10" s="1"/>
  <c r="F115" i="10"/>
  <c r="F122" i="10" s="1"/>
  <c r="E115" i="10"/>
  <c r="E122" i="10" s="1"/>
  <c r="J114" i="10"/>
  <c r="I114" i="10"/>
  <c r="H114" i="10"/>
  <c r="F114" i="10"/>
  <c r="F121" i="10" s="1"/>
  <c r="E114" i="10"/>
  <c r="J113" i="10"/>
  <c r="I113" i="10"/>
  <c r="H113" i="10"/>
  <c r="F113" i="10"/>
  <c r="F120" i="10" s="1"/>
  <c r="E113" i="10"/>
  <c r="E120" i="10" s="1"/>
  <c r="J112" i="10"/>
  <c r="I112" i="10"/>
  <c r="H112" i="10"/>
  <c r="F112" i="10"/>
  <c r="F119" i="10" s="1"/>
  <c r="E112" i="10"/>
  <c r="E119" i="10" s="1"/>
  <c r="J111" i="10"/>
  <c r="I111" i="10"/>
  <c r="H111" i="10"/>
  <c r="F111" i="10"/>
  <c r="F118" i="10" s="1"/>
  <c r="E111" i="10"/>
  <c r="E118" i="10" s="1"/>
  <c r="J110" i="10"/>
  <c r="I110" i="10"/>
  <c r="H110" i="10"/>
  <c r="F110" i="10"/>
  <c r="E110" i="10"/>
  <c r="F116" i="7"/>
  <c r="F123" i="7" s="1"/>
  <c r="E116" i="7"/>
  <c r="E123" i="7" s="1"/>
  <c r="F115" i="7"/>
  <c r="F122" i="7" s="1"/>
  <c r="E115" i="7"/>
  <c r="E122" i="7" s="1"/>
  <c r="J114" i="7"/>
  <c r="I114" i="7"/>
  <c r="H114" i="7"/>
  <c r="F114" i="7"/>
  <c r="F121" i="7" s="1"/>
  <c r="E114" i="7"/>
  <c r="E121" i="7" s="1"/>
  <c r="J113" i="7"/>
  <c r="I113" i="7"/>
  <c r="H113" i="7"/>
  <c r="F113" i="7"/>
  <c r="F120" i="7" s="1"/>
  <c r="E113" i="7"/>
  <c r="E120" i="7" s="1"/>
  <c r="J112" i="7"/>
  <c r="I112" i="7"/>
  <c r="H112" i="7"/>
  <c r="F112" i="7"/>
  <c r="F119" i="7" s="1"/>
  <c r="E112" i="7"/>
  <c r="E119" i="7" s="1"/>
  <c r="J111" i="7"/>
  <c r="I111" i="7"/>
  <c r="H111" i="7"/>
  <c r="F111" i="7"/>
  <c r="F118" i="7" s="1"/>
  <c r="E111" i="7"/>
  <c r="E118" i="7" s="1"/>
  <c r="J110" i="7"/>
  <c r="I110" i="7"/>
  <c r="H110" i="7"/>
  <c r="F110" i="7"/>
  <c r="E110" i="7"/>
  <c r="E3" i="12" l="1"/>
  <c r="E11" i="12"/>
  <c r="E2" i="12"/>
  <c r="E6" i="12"/>
  <c r="F7" i="12"/>
  <c r="E10" i="12"/>
  <c r="E14" i="12"/>
  <c r="F15" i="12"/>
  <c r="E18" i="12"/>
  <c r="F19" i="12"/>
  <c r="E22" i="12"/>
  <c r="F23" i="12"/>
  <c r="B31" i="6"/>
  <c r="B30" i="6"/>
  <c r="B29" i="6"/>
  <c r="B28" i="6"/>
  <c r="B27" i="6"/>
  <c r="B31" i="5"/>
  <c r="B30" i="5"/>
  <c r="B29" i="5"/>
  <c r="B28" i="5"/>
  <c r="B27" i="5"/>
  <c r="C26" i="5"/>
  <c r="E26" i="5" s="1"/>
  <c r="E25" i="5"/>
  <c r="D25" i="5"/>
  <c r="C25" i="5"/>
  <c r="C24" i="5"/>
  <c r="E24" i="5" s="1"/>
  <c r="E23" i="5"/>
  <c r="D23" i="5"/>
  <c r="C23" i="5"/>
  <c r="C22" i="5"/>
  <c r="E22" i="5" s="1"/>
  <c r="E21" i="5"/>
  <c r="D21" i="5"/>
  <c r="C21" i="5"/>
  <c r="C20" i="5"/>
  <c r="E20" i="5" s="1"/>
  <c r="E19" i="5"/>
  <c r="D19" i="5"/>
  <c r="C19" i="5"/>
  <c r="C18" i="5"/>
  <c r="E18" i="5" s="1"/>
  <c r="E17" i="5"/>
  <c r="D17" i="5"/>
  <c r="C17" i="5"/>
  <c r="C16" i="5"/>
  <c r="E16" i="5" s="1"/>
  <c r="E15" i="5"/>
  <c r="D15" i="5"/>
  <c r="C15" i="5"/>
  <c r="C14" i="5"/>
  <c r="E14" i="5" s="1"/>
  <c r="E13" i="5"/>
  <c r="D13" i="5"/>
  <c r="C13" i="5"/>
  <c r="C12" i="5"/>
  <c r="E12" i="5" s="1"/>
  <c r="E11" i="5"/>
  <c r="D11" i="5"/>
  <c r="C11" i="5"/>
  <c r="C10" i="5"/>
  <c r="E10" i="5" s="1"/>
  <c r="E9" i="5"/>
  <c r="D9" i="5"/>
  <c r="C9" i="5"/>
  <c r="C8" i="5"/>
  <c r="E8" i="5" s="1"/>
  <c r="E7" i="5"/>
  <c r="D7" i="5"/>
  <c r="C7" i="5"/>
  <c r="C6" i="5"/>
  <c r="E6" i="5" s="1"/>
  <c r="E5" i="5"/>
  <c r="D5" i="5"/>
  <c r="C5" i="5"/>
  <c r="C4" i="5"/>
  <c r="E4" i="5" s="1"/>
  <c r="E3" i="5"/>
  <c r="D3" i="5"/>
  <c r="C3" i="5"/>
  <c r="C2" i="5"/>
  <c r="E2" i="5" s="1"/>
  <c r="B31" i="4"/>
  <c r="B30" i="4"/>
  <c r="B29" i="4"/>
  <c r="B28" i="4"/>
  <c r="B27" i="4"/>
  <c r="D33" i="2"/>
  <c r="C31" i="2"/>
  <c r="B31" i="2"/>
  <c r="C30" i="2"/>
  <c r="B30" i="2"/>
  <c r="C29" i="2"/>
  <c r="B29" i="2"/>
  <c r="C28" i="2"/>
  <c r="B28" i="2"/>
  <c r="C27" i="2"/>
  <c r="B27" i="2"/>
  <c r="D2" i="5" l="1"/>
  <c r="D4" i="5"/>
  <c r="D6" i="5"/>
  <c r="D8" i="5"/>
  <c r="D10" i="5"/>
  <c r="D12" i="5"/>
  <c r="D14" i="5"/>
  <c r="D16" i="5"/>
  <c r="D18" i="5"/>
  <c r="D20" i="5"/>
  <c r="D22" i="5"/>
  <c r="D24" i="5"/>
  <c r="D26" i="5"/>
</calcChain>
</file>

<file path=xl/sharedStrings.xml><?xml version="1.0" encoding="utf-8"?>
<sst xmlns="http://schemas.openxmlformats.org/spreadsheetml/2006/main" count="613" uniqueCount="67">
  <si>
    <t>4th gd. Fraction Quiz (100)</t>
  </si>
  <si>
    <t>Number and Numerical Operations Raw Score (10)</t>
  </si>
  <si>
    <t xml:space="preserve">mean = </t>
  </si>
  <si>
    <t>median=</t>
  </si>
  <si>
    <t>mode=</t>
  </si>
  <si>
    <t>range=</t>
  </si>
  <si>
    <t>Stand. Dev.</t>
  </si>
  <si>
    <t>Pearson r =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</si>
  <si>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</si>
  <si>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</si>
  <si>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</si>
  <si>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</si>
  <si>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</si>
  <si>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</si>
  <si>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</si>
  <si>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</si>
  <si>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</si>
  <si>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</si>
  <si>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</si>
  <si>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</si>
  <si>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</si>
  <si>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</si>
  <si>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</si>
  <si>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</si>
  <si>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</si>
  <si>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</si>
  <si>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</si>
  <si>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</si>
  <si>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</si>
  <si>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</si>
  <si>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</si>
  <si>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</si>
  <si>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RESIDUAL OUTPUT</t>
  </si>
  <si>
    <t>Observation</t>
  </si>
  <si>
    <t>Predicted Number and Numerical Operations Raw Score (10)</t>
  </si>
  <si>
    <t>Residuals</t>
  </si>
  <si>
    <t>ACTUAL Number and Numerical Operations Raw Score (10)</t>
  </si>
  <si>
    <t>Predicted Number and Numerical Operations Raw Score                       (10)</t>
  </si>
  <si>
    <t>SEE =</t>
  </si>
  <si>
    <t>Stud ID</t>
  </si>
  <si>
    <t>NEW          4th gd. Fraction Quiz (100)</t>
  </si>
  <si>
    <t>Predicted Number and Numerical Operations Score           (Y')</t>
  </si>
  <si>
    <t>Plus           (SEE +)</t>
  </si>
  <si>
    <t>Minus (SEE -)</t>
  </si>
  <si>
    <t>a =</t>
  </si>
  <si>
    <t>b =</t>
  </si>
  <si>
    <t>Test ID</t>
  </si>
  <si>
    <t>District Name</t>
  </si>
  <si>
    <t>School Name</t>
  </si>
  <si>
    <t>Grade</t>
  </si>
  <si>
    <r>
      <t xml:space="preserve">Gender  </t>
    </r>
    <r>
      <rPr>
        <b/>
        <sz val="8"/>
        <rFont val="MS Sans Serif"/>
      </rPr>
      <t>(0=male; 1 = female)</t>
    </r>
  </si>
  <si>
    <t>Attendance</t>
  </si>
  <si>
    <t>GPA</t>
  </si>
  <si>
    <t>LAL Scale Score (100-300)</t>
  </si>
  <si>
    <t>Smallville</t>
  </si>
  <si>
    <t>Washington</t>
  </si>
  <si>
    <t>n=</t>
  </si>
  <si>
    <t>mean=</t>
  </si>
  <si>
    <t>Stand Dev.=</t>
  </si>
  <si>
    <t>Predicted LAL Scale Score (100-300)</t>
  </si>
  <si>
    <t xml:space="preserve">SEE = </t>
  </si>
  <si>
    <t>Student ID</t>
  </si>
  <si>
    <t>mean  =</t>
  </si>
  <si>
    <t>stand.dev=</t>
  </si>
  <si>
    <t>b1=</t>
  </si>
  <si>
    <t>b2 =</t>
  </si>
  <si>
    <t>klp;i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</si>
</sst>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00"/>
    <numFmt numFmtId="166" formatCode="0.000000"/>
    <numFmt numFmtId="167" formatCode="0.0000000"/>
    <numFmt numFmtId="168" formatCode="0.0000000000000000"/>
    <numFmt numFmtId="169" formatCode="0.0000000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MS Sans Serif"/>
      <family val="2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MS Sans Serif"/>
    </font>
    <font>
      <b/>
      <sz val="8"/>
      <name val="MS Sans Serif"/>
    </font>
    <font>
      <b/>
      <sz val="10"/>
      <name val="MS Sans Serif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10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/>
    <xf numFmtId="164" fontId="0" fillId="0" borderId="0" xfId="0" quotePrefix="1" applyNumberFormat="1" applyFill="1"/>
    <xf numFmtId="2" fontId="0" fillId="0" borderId="0" xfId="0" applyNumberFormat="1"/>
    <xf numFmtId="164" fontId="3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/>
    <xf numFmtId="164" fontId="4" fillId="0" borderId="0" xfId="0" applyNumberFormat="1" applyFont="1"/>
    <xf numFmtId="165" fontId="6" fillId="0" borderId="0" xfId="0" applyNumberFormat="1" applyFont="1" applyFill="1"/>
    <xf numFmtId="0" fontId="0" fillId="0" borderId="0" xfId="0" applyFill="1"/>
    <xf numFmtId="0" fontId="7" fillId="0" borderId="0" xfId="0" applyFont="1" applyAlignment="1">
      <alignment horizontal="right"/>
    </xf>
    <xf numFmtId="0" fontId="0" fillId="0" borderId="0" xfId="0" applyFill="1" applyBorder="1" applyAlignment="1"/>
    <xf numFmtId="0" fontId="1" fillId="0" borderId="0" xfId="0" applyFont="1" applyAlignment="1">
      <alignment horizontal="right"/>
    </xf>
    <xf numFmtId="0" fontId="8" fillId="0" borderId="1" xfId="0" applyFont="1" applyFill="1" applyBorder="1" applyAlignment="1">
      <alignment horizontal="centerContinuous"/>
    </xf>
    <xf numFmtId="0" fontId="0" fillId="0" borderId="2" xfId="0" applyFill="1" applyBorder="1" applyAlignment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9" fillId="0" borderId="0" xfId="0" applyNumberFormat="1" applyFont="1" applyFill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166" fontId="0" fillId="0" borderId="0" xfId="0" applyNumberFormat="1" applyFill="1" applyBorder="1" applyAlignment="1"/>
    <xf numFmtId="164" fontId="0" fillId="2" borderId="0" xfId="0" quotePrefix="1" applyNumberFormat="1" applyFill="1"/>
    <xf numFmtId="166" fontId="0" fillId="2" borderId="0" xfId="0" applyNumberFormat="1" applyFill="1" applyBorder="1" applyAlignment="1"/>
    <xf numFmtId="0" fontId="0" fillId="2" borderId="0" xfId="0" applyFill="1" applyBorder="1" applyAlignment="1"/>
    <xf numFmtId="0" fontId="2" fillId="0" borderId="0" xfId="0" applyFont="1" applyFill="1"/>
    <xf numFmtId="0" fontId="5" fillId="0" borderId="0" xfId="0" applyNumberFormat="1" applyFont="1" applyFill="1" applyAlignment="1">
      <alignment horizontal="center" wrapText="1"/>
    </xf>
    <xf numFmtId="0" fontId="5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1" fontId="11" fillId="0" borderId="0" xfId="0" applyNumberFormat="1" applyFont="1"/>
    <xf numFmtId="164" fontId="0" fillId="0" borderId="0" xfId="0" quotePrefix="1" applyNumberFormat="1" applyFill="1" applyBorder="1"/>
    <xf numFmtId="1" fontId="0" fillId="0" borderId="0" xfId="0" applyNumberFormat="1" applyFill="1" applyBorder="1" applyAlignment="1"/>
    <xf numFmtId="164" fontId="3" fillId="0" borderId="0" xfId="0" applyNumberFormat="1" applyFont="1" applyFill="1" applyBorder="1"/>
    <xf numFmtId="0" fontId="0" fillId="0" borderId="0" xfId="0" applyFont="1"/>
    <xf numFmtId="0" fontId="0" fillId="0" borderId="0" xfId="0" applyFill="1" applyBorder="1"/>
    <xf numFmtId="167" fontId="11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3" borderId="0" xfId="0" applyNumberFormat="1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0" fillId="3" borderId="0" xfId="0" applyFill="1"/>
    <xf numFmtId="0" fontId="5" fillId="0" borderId="0" xfId="1" applyNumberFormat="1" applyFont="1" applyAlignment="1">
      <alignment wrapText="1"/>
    </xf>
    <xf numFmtId="0" fontId="5" fillId="0" borderId="0" xfId="1" quotePrefix="1" applyNumberFormat="1" applyFont="1" applyAlignment="1">
      <alignment wrapText="1"/>
    </xf>
    <xf numFmtId="0" fontId="5" fillId="0" borderId="0" xfId="1" quotePrefix="1" applyNumberFormat="1" applyFont="1" applyFill="1" applyAlignment="1">
      <alignment wrapText="1"/>
    </xf>
    <xf numFmtId="0" fontId="5" fillId="2" borderId="0" xfId="1" applyNumberFormat="1" applyFont="1" applyFill="1" applyAlignment="1">
      <alignment wrapText="1"/>
    </xf>
    <xf numFmtId="0" fontId="5" fillId="0" borderId="0" xfId="1" applyNumberFormat="1" applyFont="1" applyFill="1" applyAlignment="1">
      <alignment wrapText="1"/>
    </xf>
    <xf numFmtId="0" fontId="5" fillId="0" borderId="0" xfId="1" applyFont="1" applyAlignment="1">
      <alignment wrapText="1"/>
    </xf>
    <xf numFmtId="0" fontId="12" fillId="0" borderId="0" xfId="1" quotePrefix="1" applyNumberFormat="1"/>
    <xf numFmtId="0" fontId="12" fillId="0" borderId="0" xfId="1" applyNumberFormat="1"/>
    <xf numFmtId="0" fontId="12" fillId="0" borderId="0" xfId="1" applyNumberFormat="1" applyFill="1"/>
    <xf numFmtId="0" fontId="12" fillId="0" borderId="0" xfId="1" quotePrefix="1" applyNumberFormat="1" applyFill="1"/>
    <xf numFmtId="0" fontId="12" fillId="2" borderId="0" xfId="1" quotePrefix="1" applyNumberFormat="1" applyFill="1"/>
    <xf numFmtId="164" fontId="12" fillId="0" borderId="0" xfId="1" quotePrefix="1" applyNumberFormat="1" applyFill="1"/>
    <xf numFmtId="0" fontId="12" fillId="0" borderId="0" xfId="1"/>
    <xf numFmtId="164" fontId="12" fillId="0" borderId="0" xfId="1" applyNumberFormat="1"/>
    <xf numFmtId="164" fontId="12" fillId="2" borderId="0" xfId="1" quotePrefix="1" applyNumberFormat="1" applyFill="1"/>
    <xf numFmtId="0" fontId="12" fillId="0" borderId="0" xfId="1" applyFill="1" applyAlignment="1">
      <alignment horizontal="right"/>
    </xf>
    <xf numFmtId="2" fontId="12" fillId="0" borderId="0" xfId="1" applyNumberFormat="1" applyFill="1"/>
    <xf numFmtId="0" fontId="12" fillId="2" borderId="0" xfId="1" applyFill="1" applyAlignment="1">
      <alignment horizontal="right"/>
    </xf>
    <xf numFmtId="0" fontId="12" fillId="0" borderId="0" xfId="1" applyFill="1"/>
    <xf numFmtId="0" fontId="12" fillId="2" borderId="0" xfId="1" applyFill="1"/>
    <xf numFmtId="10" fontId="12" fillId="0" borderId="0" xfId="1" applyNumberFormat="1" applyFill="1"/>
    <xf numFmtId="168" fontId="0" fillId="0" borderId="0" xfId="0" applyNumberFormat="1" applyFill="1" applyBorder="1" applyAlignment="1"/>
    <xf numFmtId="169" fontId="0" fillId="0" borderId="0" xfId="0" applyNumberFormat="1" applyFill="1" applyBorder="1" applyAlignment="1"/>
    <xf numFmtId="169" fontId="0" fillId="0" borderId="2" xfId="0" applyNumberFormat="1" applyFill="1" applyBorder="1" applyAlignment="1"/>
    <xf numFmtId="0" fontId="14" fillId="0" borderId="0" xfId="1" applyFont="1" applyAlignment="1">
      <alignment horizontal="right"/>
    </xf>
    <xf numFmtId="167" fontId="14" fillId="0" borderId="0" xfId="1" applyNumberFormat="1" applyFont="1" applyAlignment="1">
      <alignment horizontal="right"/>
    </xf>
    <xf numFmtId="0" fontId="9" fillId="0" borderId="0" xfId="1" applyNumberFormat="1" applyFont="1" applyFill="1" applyAlignment="1">
      <alignment horizontal="center" wrapText="1"/>
    </xf>
    <xf numFmtId="0" fontId="9" fillId="0" borderId="0" xfId="1" applyFont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6" fillId="0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3" fillId="0" borderId="0" xfId="0" applyFont="1" applyFill="1" applyBorder="1" applyAlignment="1">
      <alignment vertical="top"/>
    </xf>
    <xf numFmtId="164" fontId="17" fillId="0" borderId="0" xfId="1" quotePrefix="1" applyNumberFormat="1" applyFont="1" applyFill="1"/>
    <xf numFmtId="0" fontId="17" fillId="0" borderId="0" xfId="1" applyFont="1"/>
    <xf numFmtId="1" fontId="3" fillId="0" borderId="0" xfId="0" applyNumberFormat="1" applyFont="1" applyFill="1" applyBorder="1" applyAlignment="1"/>
    <xf numFmtId="165" fontId="3" fillId="0" borderId="0" xfId="0" applyNumberFormat="1" applyFont="1" applyFill="1" applyBorder="1" applyAlignment="1"/>
    <xf numFmtId="165" fontId="17" fillId="0" borderId="0" xfId="0" applyNumberFormat="1" applyFont="1" applyFill="1" applyBorder="1" applyAlignment="1"/>
    <xf numFmtId="0" fontId="0" fillId="0" borderId="0" xfId="0" applyBorder="1"/>
    <xf numFmtId="164" fontId="9" fillId="0" borderId="0" xfId="1" quotePrefix="1" applyNumberFormat="1" applyFont="1" applyFill="1" applyAlignment="1">
      <alignment horizontal="right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2" fontId="20" fillId="0" borderId="0" xfId="0" applyNumberFormat="1" applyFont="1"/>
    <xf numFmtId="0" fontId="20" fillId="0" borderId="0" xfId="0" applyFont="1"/>
    <xf numFmtId="0" fontId="11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11" fillId="0" borderId="0" xfId="0" applyFont="1"/>
    <xf numFmtId="2" fontId="11" fillId="0" borderId="0" xfId="0" applyNumberFormat="1" applyFont="1"/>
    <xf numFmtId="0" fontId="21" fillId="0" borderId="0" xfId="0" applyFont="1" applyAlignment="1">
      <alignment horizontal="right"/>
    </xf>
    <xf numFmtId="0" fontId="11" fillId="0" borderId="0" xfId="0" applyFont="1" applyFill="1" applyBorder="1" applyAlignment="1"/>
    <xf numFmtId="0" fontId="20" fillId="0" borderId="0" xfId="0" applyFont="1" applyFill="1"/>
    <xf numFmtId="0" fontId="22" fillId="0" borderId="0" xfId="0" applyNumberFormat="1" applyFont="1" applyFill="1" applyAlignment="1">
      <alignment horizontal="center" wrapText="1"/>
    </xf>
    <xf numFmtId="0" fontId="11" fillId="0" borderId="0" xfId="0" applyFont="1" applyAlignment="1">
      <alignment horizontal="center"/>
    </xf>
    <xf numFmtId="164" fontId="11" fillId="0" borderId="0" xfId="0" quotePrefix="1" applyNumberFormat="1" applyFont="1" applyFill="1" applyAlignment="1">
      <alignment horizontal="center"/>
    </xf>
    <xf numFmtId="2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64" fontId="21" fillId="0" borderId="0" xfId="0" applyNumberFormat="1" applyFont="1" applyAlignment="1">
      <alignment horizontal="center"/>
    </xf>
    <xf numFmtId="0" fontId="22" fillId="0" borderId="0" xfId="0" applyFont="1" applyFill="1" applyAlignment="1">
      <alignment horizontal="center"/>
    </xf>
    <xf numFmtId="165" fontId="22" fillId="0" borderId="0" xfId="0" applyNumberFormat="1" applyFont="1" applyFill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zoomScaleNormal="100" zoomScalePageLayoutView="52" workbookViewId="0">
      <selection activeCell="C34" sqref="C34"/>
    </sheetView>
  </sheetViews>
  <sheetFormatPr defaultColWidth="8.81640625" defaultRowHeight="14.5" x14ac:dyDescent="0.35"/>
  <cols>
    <col min="1" max="1" width="11.81640625" customWidth="1"/>
    <col min="2" max="2" width="12.453125" style="109" customWidth="1"/>
    <col min="3" max="3" width="14.453125" style="109" customWidth="1"/>
    <col min="4" max="4" width="14.81640625" style="109" customWidth="1"/>
    <col min="5" max="5" width="13.54296875" customWidth="1"/>
    <col min="7" max="7" width="22.1796875" customWidth="1"/>
  </cols>
  <sheetData>
    <row r="1" spans="1:14" s="4" customFormat="1" ht="82.5" customHeight="1" x14ac:dyDescent="0.35">
      <c r="A1" s="90"/>
      <c r="B1" s="91" t="s">
        <v>0</v>
      </c>
      <c r="C1" s="98" t="s">
        <v>1</v>
      </c>
      <c r="D1" s="91"/>
      <c r="E1" s="91"/>
      <c r="F1" s="92"/>
      <c r="G1" s="92"/>
      <c r="H1" s="92"/>
      <c r="I1" s="92"/>
      <c r="J1" s="92"/>
      <c r="K1" s="92"/>
      <c r="L1" s="92"/>
      <c r="M1" s="92"/>
      <c r="N1" s="92"/>
    </row>
    <row r="2" spans="1:14" ht="15.5" x14ac:dyDescent="0.35">
      <c r="A2" s="93"/>
      <c r="B2" s="99">
        <v>74</v>
      </c>
      <c r="C2" s="100">
        <v>4</v>
      </c>
      <c r="D2" s="101"/>
      <c r="E2" s="94"/>
      <c r="F2" s="88"/>
      <c r="G2" s="89"/>
      <c r="H2" s="89"/>
      <c r="I2" s="89"/>
      <c r="J2" s="89"/>
      <c r="K2" s="89"/>
      <c r="L2" s="89"/>
      <c r="M2" s="89"/>
      <c r="N2" s="89"/>
    </row>
    <row r="3" spans="1:14" ht="15.5" x14ac:dyDescent="0.35">
      <c r="A3" s="93"/>
      <c r="B3" s="99">
        <v>74</v>
      </c>
      <c r="C3" s="100">
        <v>5</v>
      </c>
      <c r="D3" s="101"/>
      <c r="E3" s="94"/>
      <c r="F3" s="88"/>
      <c r="G3" s="89"/>
      <c r="H3" s="89"/>
      <c r="I3" s="89"/>
      <c r="J3" s="89"/>
      <c r="K3" s="89"/>
      <c r="L3" s="89"/>
      <c r="M3" s="89"/>
      <c r="N3" s="89"/>
    </row>
    <row r="4" spans="1:14" ht="15.5" x14ac:dyDescent="0.35">
      <c r="A4" s="93"/>
      <c r="B4" s="99">
        <v>75</v>
      </c>
      <c r="C4" s="100">
        <v>7</v>
      </c>
      <c r="D4" s="101"/>
      <c r="E4" s="94"/>
      <c r="F4" s="88"/>
      <c r="G4" s="89"/>
      <c r="H4" s="89"/>
      <c r="I4" s="89"/>
      <c r="J4" s="89"/>
      <c r="K4" s="89"/>
      <c r="L4" s="89"/>
      <c r="M4" s="89"/>
      <c r="N4" s="89"/>
    </row>
    <row r="5" spans="1:14" ht="15.5" x14ac:dyDescent="0.35">
      <c r="A5" s="93"/>
      <c r="B5" s="99">
        <v>76</v>
      </c>
      <c r="C5" s="100">
        <v>3</v>
      </c>
      <c r="D5" s="101"/>
      <c r="E5" s="94"/>
      <c r="F5" s="88"/>
      <c r="G5" s="89"/>
      <c r="H5" s="89"/>
      <c r="I5" s="89"/>
      <c r="J5" s="89"/>
      <c r="K5" s="89"/>
      <c r="L5" s="89"/>
      <c r="M5" s="89"/>
      <c r="N5" s="89"/>
    </row>
    <row r="6" spans="1:14" ht="15.5" x14ac:dyDescent="0.35">
      <c r="A6" s="93"/>
      <c r="B6" s="99">
        <v>77</v>
      </c>
      <c r="C6" s="100">
        <v>6</v>
      </c>
      <c r="D6" s="101"/>
      <c r="E6" s="94"/>
      <c r="F6" s="88"/>
      <c r="G6" s="89"/>
      <c r="H6" s="89"/>
      <c r="I6" s="89"/>
      <c r="J6" s="89"/>
      <c r="K6" s="89"/>
      <c r="L6" s="89"/>
      <c r="M6" s="89"/>
      <c r="N6" s="89"/>
    </row>
    <row r="7" spans="1:14" ht="15.5" x14ac:dyDescent="0.35">
      <c r="A7" s="93"/>
      <c r="B7" s="99">
        <v>78</v>
      </c>
      <c r="C7" s="100">
        <v>9</v>
      </c>
      <c r="D7" s="101"/>
      <c r="E7" s="94"/>
      <c r="F7" s="88"/>
      <c r="G7" s="89"/>
      <c r="H7" s="89"/>
      <c r="I7" s="89"/>
      <c r="J7" s="89"/>
      <c r="K7" s="89"/>
      <c r="L7" s="89"/>
      <c r="M7" s="89"/>
      <c r="N7" s="89"/>
    </row>
    <row r="8" spans="1:14" ht="15.5" x14ac:dyDescent="0.35">
      <c r="A8" s="93"/>
      <c r="B8" s="99">
        <v>79</v>
      </c>
      <c r="C8" s="100">
        <v>8</v>
      </c>
      <c r="D8" s="101"/>
      <c r="E8" s="94"/>
      <c r="F8" s="88"/>
      <c r="G8" s="89"/>
      <c r="H8" s="89"/>
      <c r="I8" s="89"/>
      <c r="J8" s="89"/>
      <c r="K8" s="89"/>
      <c r="L8" s="89"/>
      <c r="M8" s="89"/>
      <c r="N8" s="89"/>
    </row>
    <row r="9" spans="1:14" ht="15.5" x14ac:dyDescent="0.35">
      <c r="A9" s="93"/>
      <c r="B9" s="99">
        <v>80</v>
      </c>
      <c r="C9" s="100">
        <v>6</v>
      </c>
      <c r="D9" s="101"/>
      <c r="E9" s="94"/>
      <c r="F9" s="88"/>
      <c r="G9" s="89"/>
      <c r="H9" s="89"/>
      <c r="I9" s="89"/>
      <c r="J9" s="89"/>
      <c r="K9" s="89"/>
      <c r="L9" s="89"/>
      <c r="M9" s="89"/>
      <c r="N9" s="89"/>
    </row>
    <row r="10" spans="1:14" ht="15.5" x14ac:dyDescent="0.35">
      <c r="A10" s="93"/>
      <c r="B10" s="99">
        <v>81</v>
      </c>
      <c r="C10" s="100">
        <v>8</v>
      </c>
      <c r="D10" s="101"/>
      <c r="E10" s="94"/>
      <c r="F10" s="88"/>
      <c r="G10" s="89"/>
      <c r="H10" s="89"/>
      <c r="I10" s="89"/>
      <c r="J10" s="89"/>
      <c r="K10" s="89"/>
      <c r="L10" s="89"/>
      <c r="M10" s="89"/>
      <c r="N10" s="89"/>
    </row>
    <row r="11" spans="1:14" ht="15.5" x14ac:dyDescent="0.35">
      <c r="A11" s="93"/>
      <c r="B11" s="99">
        <v>81</v>
      </c>
      <c r="C11" s="100">
        <v>8</v>
      </c>
      <c r="D11" s="101"/>
      <c r="E11" s="94"/>
      <c r="F11" s="88"/>
      <c r="G11" s="89"/>
      <c r="H11" s="89"/>
      <c r="I11" s="89"/>
      <c r="J11" s="89"/>
      <c r="K11" s="89"/>
      <c r="L11" s="89"/>
      <c r="M11" s="89"/>
      <c r="N11" s="89"/>
    </row>
    <row r="12" spans="1:14" ht="15.5" x14ac:dyDescent="0.35">
      <c r="A12" s="93"/>
      <c r="B12" s="99">
        <v>81</v>
      </c>
      <c r="C12" s="100">
        <v>7</v>
      </c>
      <c r="D12" s="101"/>
      <c r="E12" s="94"/>
      <c r="F12" s="88"/>
      <c r="G12" s="89"/>
      <c r="H12" s="89"/>
      <c r="I12" s="89"/>
      <c r="J12" s="89"/>
      <c r="K12" s="89"/>
      <c r="L12" s="89"/>
      <c r="M12" s="89"/>
      <c r="N12" s="89"/>
    </row>
    <row r="13" spans="1:14" ht="15.5" x14ac:dyDescent="0.35">
      <c r="A13" s="93"/>
      <c r="B13" s="99">
        <v>82</v>
      </c>
      <c r="C13" s="100">
        <v>8</v>
      </c>
      <c r="D13" s="101"/>
      <c r="E13" s="94"/>
      <c r="F13" s="88"/>
      <c r="G13" s="89"/>
      <c r="H13" s="89"/>
      <c r="I13" s="89"/>
      <c r="J13" s="89"/>
      <c r="K13" s="89"/>
      <c r="L13" s="89"/>
      <c r="M13" s="89"/>
      <c r="N13" s="89"/>
    </row>
    <row r="14" spans="1:14" ht="15.5" x14ac:dyDescent="0.35">
      <c r="A14" s="93"/>
      <c r="B14" s="99">
        <v>82</v>
      </c>
      <c r="C14" s="100">
        <v>8</v>
      </c>
      <c r="D14" s="101"/>
      <c r="E14" s="94"/>
      <c r="F14" s="88"/>
      <c r="G14" s="89"/>
      <c r="H14" s="89"/>
      <c r="I14" s="89"/>
      <c r="J14" s="89"/>
      <c r="K14" s="89"/>
      <c r="L14" s="89"/>
      <c r="M14" s="89"/>
      <c r="N14" s="89"/>
    </row>
    <row r="15" spans="1:14" ht="15.5" x14ac:dyDescent="0.35">
      <c r="A15" s="93"/>
      <c r="B15" s="99">
        <v>82</v>
      </c>
      <c r="C15" s="100">
        <v>5</v>
      </c>
      <c r="D15" s="101"/>
      <c r="E15" s="94"/>
      <c r="F15" s="88"/>
      <c r="G15" s="89"/>
      <c r="H15" s="89"/>
      <c r="I15" s="89"/>
      <c r="J15" s="89"/>
      <c r="K15" s="89"/>
      <c r="L15" s="89"/>
      <c r="M15" s="89"/>
      <c r="N15" s="89"/>
    </row>
    <row r="16" spans="1:14" ht="15.5" x14ac:dyDescent="0.35">
      <c r="A16" s="93"/>
      <c r="B16" s="99">
        <v>83</v>
      </c>
      <c r="C16" s="100">
        <v>8</v>
      </c>
      <c r="D16" s="101"/>
      <c r="E16" s="94"/>
      <c r="F16" s="88"/>
      <c r="G16" s="89"/>
      <c r="H16" s="89"/>
      <c r="I16" s="89"/>
      <c r="J16" s="89"/>
      <c r="K16" s="89"/>
      <c r="L16" s="89"/>
      <c r="M16" s="89"/>
      <c r="N16" s="89"/>
    </row>
    <row r="17" spans="1:14" ht="15.5" x14ac:dyDescent="0.35">
      <c r="A17" s="93"/>
      <c r="B17" s="99">
        <v>83</v>
      </c>
      <c r="C17" s="100">
        <v>6</v>
      </c>
      <c r="D17" s="101"/>
      <c r="E17" s="94"/>
      <c r="F17" s="88"/>
      <c r="G17" s="89"/>
      <c r="H17" s="89"/>
      <c r="I17" s="89"/>
      <c r="J17" s="89"/>
      <c r="K17" s="89"/>
      <c r="L17" s="89"/>
      <c r="M17" s="89"/>
      <c r="N17" s="89"/>
    </row>
    <row r="18" spans="1:14" ht="15.5" x14ac:dyDescent="0.35">
      <c r="A18" s="93"/>
      <c r="B18" s="99">
        <v>84</v>
      </c>
      <c r="C18" s="100">
        <v>5</v>
      </c>
      <c r="D18" s="101"/>
      <c r="E18" s="94"/>
      <c r="F18" s="88"/>
      <c r="G18" s="89"/>
      <c r="H18" s="89"/>
      <c r="I18" s="89"/>
      <c r="J18" s="89"/>
      <c r="K18" s="89"/>
      <c r="L18" s="89"/>
      <c r="M18" s="89"/>
      <c r="N18" s="89"/>
    </row>
    <row r="19" spans="1:14" ht="15.5" x14ac:dyDescent="0.35">
      <c r="A19" s="93"/>
      <c r="B19" s="99">
        <v>86</v>
      </c>
      <c r="C19" s="100">
        <v>9</v>
      </c>
      <c r="D19" s="101"/>
      <c r="E19" s="94"/>
      <c r="F19" s="88"/>
      <c r="G19" s="89"/>
      <c r="H19" s="89"/>
      <c r="I19" s="89"/>
      <c r="J19" s="89"/>
      <c r="K19" s="89"/>
      <c r="L19" s="89"/>
      <c r="M19" s="89"/>
      <c r="N19" s="89"/>
    </row>
    <row r="20" spans="1:14" ht="15.5" x14ac:dyDescent="0.35">
      <c r="A20" s="93"/>
      <c r="B20" s="99">
        <v>86</v>
      </c>
      <c r="C20" s="100">
        <v>8</v>
      </c>
      <c r="D20" s="101"/>
      <c r="E20" s="94"/>
      <c r="F20" s="88"/>
      <c r="G20" s="89"/>
      <c r="H20" s="89"/>
      <c r="I20" s="89"/>
      <c r="J20" s="89"/>
      <c r="K20" s="89"/>
      <c r="L20" s="89"/>
      <c r="M20" s="89"/>
      <c r="N20" s="89"/>
    </row>
    <row r="21" spans="1:14" ht="15.5" x14ac:dyDescent="0.35">
      <c r="A21" s="93"/>
      <c r="B21" s="99">
        <v>88</v>
      </c>
      <c r="C21" s="100">
        <v>9</v>
      </c>
      <c r="D21" s="101"/>
      <c r="E21" s="94"/>
      <c r="F21" s="88"/>
      <c r="G21" s="89"/>
      <c r="H21" s="89"/>
      <c r="I21" s="89"/>
      <c r="J21" s="89"/>
      <c r="K21" s="89"/>
      <c r="L21" s="89"/>
      <c r="M21" s="89"/>
      <c r="N21" s="89"/>
    </row>
    <row r="22" spans="1:14" ht="15.5" x14ac:dyDescent="0.35">
      <c r="A22" s="93"/>
      <c r="B22" s="99">
        <v>89</v>
      </c>
      <c r="C22" s="100">
        <v>8</v>
      </c>
      <c r="D22" s="101"/>
      <c r="E22" s="94"/>
      <c r="F22" s="88"/>
      <c r="G22" s="89"/>
      <c r="H22" s="89"/>
      <c r="I22" s="89"/>
      <c r="J22" s="89"/>
      <c r="K22" s="89"/>
      <c r="L22" s="89"/>
      <c r="M22" s="89"/>
      <c r="N22" s="89"/>
    </row>
    <row r="23" spans="1:14" ht="15.5" x14ac:dyDescent="0.35">
      <c r="A23" s="93"/>
      <c r="B23" s="99">
        <v>89</v>
      </c>
      <c r="C23" s="100">
        <v>6</v>
      </c>
      <c r="D23" s="101"/>
      <c r="E23" s="94"/>
      <c r="F23" s="88"/>
      <c r="G23" s="89"/>
      <c r="H23" s="89"/>
      <c r="I23" s="89"/>
      <c r="J23" s="89"/>
      <c r="K23" s="89"/>
      <c r="L23" s="89"/>
      <c r="M23" s="89"/>
      <c r="N23" s="89"/>
    </row>
    <row r="24" spans="1:14" ht="15.5" x14ac:dyDescent="0.35">
      <c r="A24" s="93"/>
      <c r="B24" s="99">
        <v>91</v>
      </c>
      <c r="C24" s="100">
        <v>10</v>
      </c>
      <c r="D24" s="101"/>
      <c r="E24" s="94"/>
      <c r="F24" s="88"/>
      <c r="G24" s="89"/>
      <c r="H24" s="89"/>
      <c r="I24" s="89"/>
      <c r="J24" s="89"/>
      <c r="K24" s="89"/>
      <c r="L24" s="89"/>
      <c r="M24" s="89"/>
      <c r="N24" s="89"/>
    </row>
    <row r="25" spans="1:14" ht="15.5" x14ac:dyDescent="0.35">
      <c r="A25" s="93"/>
      <c r="B25" s="99">
        <v>92</v>
      </c>
      <c r="C25" s="102">
        <v>8</v>
      </c>
      <c r="D25" s="101"/>
      <c r="E25" s="94"/>
      <c r="F25" s="88"/>
      <c r="G25" s="89"/>
      <c r="H25" s="89"/>
      <c r="I25" s="89"/>
      <c r="J25" s="89"/>
      <c r="K25" s="89"/>
      <c r="L25" s="89"/>
      <c r="M25" s="89"/>
      <c r="N25" s="89"/>
    </row>
    <row r="26" spans="1:14" ht="15.5" x14ac:dyDescent="0.35">
      <c r="A26" s="93"/>
      <c r="B26" s="99">
        <v>92</v>
      </c>
      <c r="C26" s="102">
        <v>8</v>
      </c>
      <c r="D26" s="101"/>
      <c r="E26" s="94"/>
      <c r="F26" s="88"/>
      <c r="G26" s="89"/>
      <c r="H26" s="89"/>
      <c r="I26" s="89"/>
      <c r="J26" s="89"/>
      <c r="K26" s="89"/>
      <c r="L26" s="89"/>
      <c r="M26" s="89"/>
      <c r="N26" s="89"/>
    </row>
    <row r="27" spans="1:14" ht="15.5" x14ac:dyDescent="0.35">
      <c r="A27" s="95" t="s">
        <v>2</v>
      </c>
      <c r="B27" s="103">
        <f>AVERAGE(B2:B26)</f>
        <v>82.6</v>
      </c>
      <c r="C27" s="104">
        <f>AVERAGE(C2:C26)</f>
        <v>7.08</v>
      </c>
      <c r="D27" s="99"/>
      <c r="E27" s="93"/>
      <c r="F27" s="89"/>
      <c r="G27" s="89"/>
      <c r="H27" s="89"/>
      <c r="I27" s="89"/>
      <c r="J27" s="89"/>
      <c r="K27" s="89"/>
      <c r="L27" s="89"/>
      <c r="M27" s="89"/>
      <c r="N27" s="89"/>
    </row>
    <row r="28" spans="1:14" ht="15.5" x14ac:dyDescent="0.35">
      <c r="A28" s="95" t="s">
        <v>3</v>
      </c>
      <c r="B28" s="103">
        <f>MEDIAN(B2:B26)</f>
        <v>82</v>
      </c>
      <c r="C28" s="103">
        <f>MEDIAN(C2:C26)</f>
        <v>8</v>
      </c>
      <c r="D28" s="99"/>
      <c r="E28" s="93"/>
      <c r="F28" s="89"/>
      <c r="G28" s="89"/>
      <c r="H28" s="89"/>
      <c r="I28" s="89"/>
      <c r="J28" s="89"/>
      <c r="K28" s="89"/>
      <c r="L28" s="89"/>
      <c r="M28" s="89"/>
      <c r="N28" s="89"/>
    </row>
    <row r="29" spans="1:14" ht="15.5" x14ac:dyDescent="0.35">
      <c r="A29" s="95" t="s">
        <v>4</v>
      </c>
      <c r="B29" s="103">
        <f>_xlfn.MODE.MULT(B2:B26)</f>
        <v>81</v>
      </c>
      <c r="C29" s="103">
        <f>_xlfn.MODE.MULT(C2:C26)</f>
        <v>8</v>
      </c>
      <c r="D29" s="99"/>
      <c r="E29" s="93"/>
      <c r="F29" s="89"/>
      <c r="G29" s="89"/>
      <c r="H29" s="89"/>
      <c r="I29" s="89"/>
      <c r="J29" s="89"/>
      <c r="K29" s="89"/>
      <c r="L29" s="89"/>
      <c r="M29" s="89"/>
      <c r="N29" s="89"/>
    </row>
    <row r="30" spans="1:14" ht="15.5" x14ac:dyDescent="0.35">
      <c r="A30" s="95" t="s">
        <v>5</v>
      </c>
      <c r="B30" s="103">
        <f>SUM(B26-B2)</f>
        <v>18</v>
      </c>
      <c r="C30" s="103">
        <f>SUM(C26-C2)</f>
        <v>4</v>
      </c>
      <c r="D30" s="99"/>
      <c r="E30" s="93"/>
      <c r="F30" s="89"/>
      <c r="G30" s="89"/>
      <c r="H30" s="89"/>
      <c r="I30" s="89"/>
      <c r="J30" s="89"/>
      <c r="K30" s="89"/>
      <c r="L30" s="89"/>
      <c r="M30" s="89"/>
      <c r="N30" s="89"/>
    </row>
    <row r="31" spans="1:14" ht="15.5" x14ac:dyDescent="0.35">
      <c r="A31" s="95" t="s">
        <v>6</v>
      </c>
      <c r="B31" s="104">
        <f>_xlfn.STDEV.P(B2:B26)</f>
        <v>5.3441556863549566</v>
      </c>
      <c r="C31" s="104">
        <f>_xlfn.STDEV.P(C2:C26)</f>
        <v>1.6951696080333674</v>
      </c>
      <c r="D31" s="99"/>
      <c r="E31" s="93"/>
      <c r="F31" s="89"/>
      <c r="G31" s="89"/>
      <c r="H31" s="89"/>
      <c r="I31" s="89"/>
      <c r="J31" s="89"/>
      <c r="K31" s="89"/>
      <c r="L31" s="89"/>
      <c r="M31" s="89"/>
      <c r="N31" s="89"/>
    </row>
    <row r="32" spans="1:14" ht="15.5" x14ac:dyDescent="0.35">
      <c r="A32" s="93"/>
      <c r="B32" s="99"/>
      <c r="C32" s="99"/>
      <c r="D32" s="99"/>
      <c r="E32" s="93"/>
      <c r="F32" s="89"/>
      <c r="G32" s="89"/>
      <c r="H32" s="89"/>
      <c r="I32" s="89"/>
      <c r="J32" s="89"/>
      <c r="K32" s="89"/>
      <c r="L32" s="89"/>
      <c r="M32" s="89"/>
      <c r="N32" s="89"/>
    </row>
    <row r="33" spans="1:15" ht="15.5" x14ac:dyDescent="0.35">
      <c r="A33" s="93"/>
      <c r="B33" s="99"/>
      <c r="C33" s="105" t="s">
        <v>7</v>
      </c>
      <c r="D33" s="106">
        <f>PEARSON(B2:B26,C2:C26)</f>
        <v>0.546623598637204</v>
      </c>
      <c r="E33" s="93"/>
      <c r="F33" s="89"/>
      <c r="G33" s="89"/>
      <c r="H33" s="89"/>
      <c r="I33" s="89"/>
      <c r="J33" s="89"/>
      <c r="K33" s="89"/>
      <c r="L33" s="89"/>
      <c r="M33" s="89"/>
      <c r="N33" s="89"/>
      <c r="O33" s="13"/>
    </row>
    <row r="34" spans="1:15" ht="15.5" x14ac:dyDescent="0.35">
      <c r="A34" s="93"/>
      <c r="B34" s="99"/>
      <c r="C34" s="99"/>
      <c r="D34" s="107"/>
      <c r="E34" s="96"/>
      <c r="F34" s="89"/>
      <c r="G34" s="89"/>
      <c r="H34" s="89"/>
      <c r="I34" s="89"/>
      <c r="J34" s="89"/>
      <c r="K34" s="89"/>
      <c r="L34" s="89"/>
      <c r="M34" s="89"/>
      <c r="N34" s="89"/>
    </row>
    <row r="35" spans="1:15" ht="15.5" x14ac:dyDescent="0.35">
      <c r="A35" s="93"/>
      <c r="B35" s="99"/>
      <c r="C35" s="99"/>
      <c r="D35" s="107"/>
      <c r="E35" s="96"/>
      <c r="F35" s="89"/>
      <c r="G35" s="89"/>
      <c r="H35" s="89"/>
      <c r="I35" s="89"/>
      <c r="J35" s="97"/>
      <c r="K35" s="89"/>
      <c r="L35" s="89"/>
      <c r="M35" s="89"/>
      <c r="N35" s="89"/>
    </row>
    <row r="36" spans="1:15" ht="15.5" x14ac:dyDescent="0.35">
      <c r="A36" s="93"/>
      <c r="B36" s="99"/>
      <c r="C36" s="99"/>
      <c r="D36" s="103"/>
      <c r="E36" s="96"/>
      <c r="F36" s="89"/>
      <c r="G36" s="89"/>
      <c r="H36" s="89"/>
      <c r="I36" s="89"/>
      <c r="J36" s="97"/>
      <c r="K36" s="89"/>
      <c r="L36" s="89"/>
      <c r="M36" s="89"/>
      <c r="N36" s="89"/>
    </row>
    <row r="37" spans="1:15" ht="15.5" x14ac:dyDescent="0.35">
      <c r="A37" s="93"/>
      <c r="B37" s="99"/>
      <c r="C37" s="99"/>
      <c r="D37" s="99"/>
      <c r="E37" s="93"/>
      <c r="F37" s="89"/>
      <c r="G37" s="89"/>
      <c r="H37" s="89"/>
      <c r="I37" s="89"/>
      <c r="J37" s="89"/>
      <c r="K37" s="89"/>
      <c r="L37" s="89"/>
      <c r="M37" s="89"/>
      <c r="N37" s="89"/>
    </row>
    <row r="38" spans="1:15" ht="15.5" x14ac:dyDescent="0.35">
      <c r="A38" s="93"/>
      <c r="B38" s="99"/>
      <c r="C38" s="99"/>
      <c r="D38" s="99"/>
      <c r="E38" s="93"/>
      <c r="F38" s="89"/>
      <c r="G38" s="89"/>
      <c r="H38" s="89"/>
      <c r="I38" s="89"/>
      <c r="J38" s="89"/>
      <c r="K38" s="89"/>
      <c r="L38" s="89"/>
      <c r="M38" s="89"/>
      <c r="N38" s="89"/>
    </row>
    <row r="39" spans="1:15" x14ac:dyDescent="0.35">
      <c r="A39" s="89"/>
      <c r="B39" s="108"/>
      <c r="C39" s="108"/>
      <c r="D39" s="108"/>
      <c r="E39" s="89"/>
      <c r="F39" s="89"/>
      <c r="G39" s="89"/>
      <c r="H39" s="89"/>
      <c r="I39" s="89"/>
      <c r="J39" s="89"/>
      <c r="K39" s="89"/>
      <c r="L39" s="89"/>
      <c r="M39" s="89"/>
      <c r="N39" s="89"/>
    </row>
    <row r="40" spans="1:15" x14ac:dyDescent="0.35">
      <c r="A40" s="89"/>
      <c r="B40" s="108"/>
      <c r="C40" s="108"/>
      <c r="D40" s="108"/>
      <c r="E40" s="89"/>
      <c r="F40" s="89"/>
      <c r="G40" s="89"/>
      <c r="H40" s="89"/>
      <c r="I40" s="89"/>
      <c r="J40" s="89"/>
      <c r="K40" s="89"/>
      <c r="L40" s="89"/>
      <c r="M40" s="89"/>
      <c r="N40" s="89"/>
    </row>
    <row r="41" spans="1:15" x14ac:dyDescent="0.35">
      <c r="A41" s="89"/>
      <c r="B41" s="108"/>
      <c r="C41" s="108"/>
      <c r="D41" s="108"/>
      <c r="E41" s="89"/>
      <c r="F41" s="89"/>
      <c r="G41" s="89"/>
      <c r="H41" s="89"/>
      <c r="I41" s="89"/>
      <c r="J41" s="89"/>
      <c r="K41" s="89"/>
      <c r="L41" s="89"/>
      <c r="M41" s="89"/>
      <c r="N41" s="89"/>
    </row>
    <row r="42" spans="1:15" x14ac:dyDescent="0.35">
      <c r="A42" s="89"/>
      <c r="B42" s="108"/>
      <c r="C42" s="108"/>
      <c r="D42" s="108"/>
      <c r="E42" s="89"/>
      <c r="F42" s="89"/>
      <c r="G42" s="89"/>
      <c r="H42" s="89"/>
      <c r="I42" s="89"/>
      <c r="J42" s="89"/>
      <c r="K42" s="89"/>
      <c r="L42" s="89"/>
      <c r="M42" s="89"/>
      <c r="N42" s="89"/>
    </row>
    <row r="43" spans="1:15" x14ac:dyDescent="0.35">
      <c r="A43" s="89"/>
      <c r="B43" s="108"/>
      <c r="C43" s="108"/>
      <c r="D43" s="108"/>
      <c r="E43" s="89"/>
      <c r="F43" s="89"/>
      <c r="G43" s="89"/>
      <c r="H43" s="89"/>
      <c r="I43" s="89"/>
      <c r="J43" s="89"/>
      <c r="K43" s="89"/>
      <c r="L43" s="89"/>
      <c r="M43" s="89"/>
      <c r="N43" s="89"/>
    </row>
    <row r="44" spans="1:15" x14ac:dyDescent="0.35">
      <c r="A44" s="89"/>
      <c r="B44" s="108"/>
      <c r="C44" s="108"/>
      <c r="D44" s="108"/>
      <c r="E44" s="89"/>
      <c r="F44" s="89"/>
      <c r="G44" s="89"/>
      <c r="H44" s="89"/>
      <c r="I44" s="89"/>
      <c r="J44" s="89"/>
      <c r="K44" s="89"/>
      <c r="L44" s="89"/>
      <c r="M44" s="89"/>
      <c r="N44" s="89"/>
    </row>
    <row r="45" spans="1:15" x14ac:dyDescent="0.35">
      <c r="A45" s="89"/>
      <c r="B45" s="108"/>
      <c r="C45" s="108"/>
      <c r="D45" s="108"/>
      <c r="E45" s="89"/>
      <c r="F45" s="89"/>
      <c r="G45" s="89"/>
      <c r="H45" s="89"/>
      <c r="I45" s="89"/>
      <c r="J45" s="89"/>
      <c r="K45" s="89"/>
      <c r="L45" s="89"/>
      <c r="M45" s="89"/>
      <c r="N45" s="89"/>
    </row>
    <row r="46" spans="1:15" x14ac:dyDescent="0.35">
      <c r="A46" s="89"/>
      <c r="B46" s="108"/>
      <c r="C46" s="108"/>
      <c r="D46" s="108"/>
      <c r="E46" s="89"/>
      <c r="F46" s="89"/>
      <c r="G46" s="89"/>
      <c r="H46" s="89"/>
      <c r="I46" s="89"/>
      <c r="J46" s="89"/>
      <c r="K46" s="89"/>
      <c r="L46" s="89"/>
      <c r="M46" s="89"/>
      <c r="N46" s="89"/>
    </row>
    <row r="47" spans="1:15" x14ac:dyDescent="0.35">
      <c r="A47" s="89"/>
      <c r="B47" s="108"/>
      <c r="C47" s="108"/>
      <c r="D47" s="108"/>
      <c r="E47" s="89"/>
      <c r="F47" s="89"/>
      <c r="G47" s="89"/>
      <c r="H47" s="89"/>
      <c r="I47" s="89"/>
      <c r="J47" s="89"/>
      <c r="K47" s="89"/>
      <c r="L47" s="89"/>
      <c r="M47" s="89"/>
      <c r="N47" s="89"/>
    </row>
    <row r="48" spans="1:15" x14ac:dyDescent="0.35">
      <c r="A48" s="89"/>
      <c r="B48" s="108"/>
      <c r="C48" s="108"/>
      <c r="D48" s="108"/>
      <c r="E48" s="89"/>
      <c r="F48" s="89"/>
      <c r="G48" s="89"/>
      <c r="H48" s="89"/>
      <c r="I48" s="89"/>
      <c r="J48" s="89"/>
      <c r="K48" s="89"/>
      <c r="L48" s="89"/>
      <c r="M48" s="89"/>
      <c r="N48" s="89"/>
    </row>
    <row r="49" spans="1:14" x14ac:dyDescent="0.35">
      <c r="A49" s="89"/>
      <c r="B49" s="108"/>
      <c r="C49" s="108"/>
      <c r="D49" s="108"/>
      <c r="E49" s="89"/>
      <c r="F49" s="89"/>
      <c r="G49" s="89"/>
      <c r="H49" s="89"/>
      <c r="I49" s="89"/>
      <c r="J49" s="89"/>
      <c r="K49" s="89"/>
      <c r="L49" s="89"/>
      <c r="M49" s="89"/>
      <c r="N49" s="89"/>
    </row>
    <row r="50" spans="1:14" x14ac:dyDescent="0.35">
      <c r="A50" s="89"/>
      <c r="B50" s="108"/>
      <c r="C50" s="108"/>
      <c r="D50" s="108"/>
      <c r="E50" s="89"/>
      <c r="F50" s="89"/>
      <c r="G50" s="89"/>
      <c r="H50" s="89"/>
      <c r="I50" s="89"/>
      <c r="J50" s="89"/>
      <c r="K50" s="89"/>
      <c r="L50" s="89"/>
      <c r="M50" s="89"/>
      <c r="N50" s="89"/>
    </row>
    <row r="51" spans="1:14" x14ac:dyDescent="0.35">
      <c r="A51" s="89"/>
      <c r="B51" s="108"/>
      <c r="C51" s="108"/>
      <c r="D51" s="108"/>
      <c r="E51" s="89"/>
      <c r="F51" s="89"/>
      <c r="G51" s="89"/>
      <c r="H51" s="89"/>
      <c r="I51" s="89"/>
      <c r="J51" s="89"/>
      <c r="K51" s="89"/>
      <c r="L51" s="89"/>
      <c r="M51" s="89"/>
      <c r="N51" s="89"/>
    </row>
    <row r="52" spans="1:14" x14ac:dyDescent="0.35">
      <c r="A52" s="89"/>
      <c r="B52" s="108"/>
      <c r="C52" s="108"/>
      <c r="D52" s="108"/>
      <c r="E52" s="89"/>
      <c r="F52" s="89"/>
      <c r="G52" s="89"/>
      <c r="H52" s="89"/>
      <c r="I52" s="89"/>
      <c r="J52" s="89"/>
      <c r="K52" s="89"/>
      <c r="L52" s="89"/>
      <c r="M52" s="89"/>
      <c r="N52" s="89"/>
    </row>
    <row r="53" spans="1:14" x14ac:dyDescent="0.35">
      <c r="A53" s="89"/>
      <c r="B53" s="108"/>
      <c r="C53" s="108"/>
      <c r="D53" s="108"/>
      <c r="E53" s="89"/>
      <c r="F53" s="89"/>
      <c r="G53" s="89"/>
      <c r="H53" s="89"/>
      <c r="I53" s="89"/>
      <c r="J53" s="89"/>
      <c r="K53" s="89"/>
      <c r="L53" s="89"/>
      <c r="M53" s="89"/>
      <c r="N53" s="89"/>
    </row>
    <row r="54" spans="1:14" x14ac:dyDescent="0.35">
      <c r="A54" s="89"/>
      <c r="B54" s="108"/>
      <c r="C54" s="108"/>
      <c r="D54" s="108"/>
      <c r="E54" s="89"/>
      <c r="F54" s="89"/>
      <c r="G54" s="89"/>
      <c r="H54" s="89"/>
      <c r="I54" s="89"/>
      <c r="J54" s="89"/>
      <c r="K54" s="89"/>
      <c r="L54" s="89"/>
      <c r="M54" s="89"/>
      <c r="N54" s="89"/>
    </row>
    <row r="55" spans="1:14" x14ac:dyDescent="0.35">
      <c r="A55" s="89"/>
      <c r="B55" s="108"/>
      <c r="C55" s="108"/>
      <c r="D55" s="108"/>
      <c r="E55" s="89"/>
      <c r="F55" s="89"/>
      <c r="G55" s="89"/>
      <c r="H55" s="89"/>
      <c r="I55" s="89"/>
      <c r="J55" s="89"/>
      <c r="K55" s="89"/>
      <c r="L55" s="89"/>
      <c r="M55" s="89"/>
      <c r="N55" s="89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B1" zoomScaleNormal="100" workbookViewId="0">
      <pane ySplit="1" topLeftCell="A2" activePane="bottomLeft" state="frozen"/>
      <selection pane="bottomLeft" activeCell="D1" sqref="D1:F1"/>
    </sheetView>
  </sheetViews>
  <sheetFormatPr defaultColWidth="8.81640625" defaultRowHeight="14.5" x14ac:dyDescent="0.35"/>
  <cols>
    <col min="1" max="1" width="12.1796875" customWidth="1"/>
    <col min="2" max="2" width="10.7265625" customWidth="1"/>
    <col min="3" max="3" width="11" customWidth="1"/>
    <col min="4" max="4" width="13.26953125" customWidth="1"/>
    <col min="5" max="5" width="10.26953125" customWidth="1"/>
  </cols>
  <sheetData>
    <row r="1" spans="1:10" s="77" customFormat="1" ht="53.15" customHeight="1" x14ac:dyDescent="0.3">
      <c r="A1" s="2" t="s">
        <v>61</v>
      </c>
      <c r="B1" s="72" t="s">
        <v>51</v>
      </c>
      <c r="C1" s="73" t="s">
        <v>52</v>
      </c>
      <c r="D1" s="74"/>
      <c r="E1" s="2"/>
      <c r="F1" s="2"/>
      <c r="G1" s="75"/>
      <c r="H1" s="75"/>
      <c r="I1" s="75"/>
      <c r="J1" s="76"/>
    </row>
    <row r="2" spans="1:10" x14ac:dyDescent="0.35">
      <c r="A2" s="78">
        <v>1</v>
      </c>
      <c r="B2" s="79">
        <v>175</v>
      </c>
      <c r="C2" s="80">
        <v>2.0099999999999998</v>
      </c>
      <c r="D2" s="81"/>
      <c r="E2" s="81"/>
      <c r="F2" s="81"/>
      <c r="G2" s="82"/>
      <c r="H2" s="82"/>
      <c r="I2" s="82"/>
    </row>
    <row r="3" spans="1:10" x14ac:dyDescent="0.35">
      <c r="A3" s="78">
        <v>2</v>
      </c>
      <c r="B3" s="79">
        <v>173</v>
      </c>
      <c r="C3" s="80">
        <v>2.94</v>
      </c>
      <c r="D3" s="81"/>
      <c r="E3" s="81"/>
      <c r="F3" s="81"/>
      <c r="G3" s="82"/>
      <c r="H3" s="82"/>
      <c r="I3" s="82"/>
    </row>
    <row r="4" spans="1:10" ht="17.5" customHeight="1" x14ac:dyDescent="0.35">
      <c r="A4" s="78">
        <v>3</v>
      </c>
      <c r="B4" s="79">
        <v>178</v>
      </c>
      <c r="C4" s="80">
        <v>3.67</v>
      </c>
      <c r="D4" s="81"/>
      <c r="E4" s="81"/>
      <c r="F4" s="81"/>
      <c r="G4" s="82"/>
      <c r="H4" s="82"/>
      <c r="I4" s="82"/>
    </row>
    <row r="5" spans="1:10" x14ac:dyDescent="0.35">
      <c r="A5" s="78">
        <v>4</v>
      </c>
      <c r="B5" s="79">
        <v>178</v>
      </c>
      <c r="C5" s="80">
        <v>2.65</v>
      </c>
      <c r="D5" s="81"/>
      <c r="E5" s="81"/>
      <c r="F5" s="81"/>
      <c r="G5" s="82"/>
      <c r="H5" s="82"/>
      <c r="I5" s="82"/>
    </row>
    <row r="6" spans="1:10" x14ac:dyDescent="0.35">
      <c r="A6" s="78">
        <v>5</v>
      </c>
      <c r="B6" s="79">
        <v>178</v>
      </c>
      <c r="C6" s="80">
        <v>3.42</v>
      </c>
      <c r="D6" s="81"/>
      <c r="E6" s="81"/>
      <c r="F6" s="81"/>
      <c r="G6" s="82"/>
      <c r="H6" s="82"/>
      <c r="I6" s="82"/>
    </row>
    <row r="7" spans="1:10" x14ac:dyDescent="0.35">
      <c r="A7" s="78">
        <v>6</v>
      </c>
      <c r="B7" s="79">
        <v>178</v>
      </c>
      <c r="C7" s="80">
        <v>3.23</v>
      </c>
      <c r="D7" s="81"/>
      <c r="E7" s="81"/>
      <c r="F7" s="81"/>
      <c r="G7" s="83"/>
      <c r="H7" s="82"/>
      <c r="I7" s="82"/>
    </row>
    <row r="8" spans="1:10" x14ac:dyDescent="0.35">
      <c r="A8" s="78">
        <v>7</v>
      </c>
      <c r="B8" s="79">
        <v>179</v>
      </c>
      <c r="C8" s="80">
        <v>3.45</v>
      </c>
      <c r="D8" s="81"/>
      <c r="E8" s="81"/>
      <c r="F8" s="81"/>
      <c r="G8" s="82"/>
      <c r="H8" s="83"/>
      <c r="I8" s="82"/>
    </row>
    <row r="9" spans="1:10" x14ac:dyDescent="0.35">
      <c r="A9" s="78">
        <v>8</v>
      </c>
      <c r="B9" s="79">
        <v>177</v>
      </c>
      <c r="C9" s="80">
        <v>2.88</v>
      </c>
      <c r="D9" s="81"/>
      <c r="E9" s="81"/>
      <c r="F9" s="81"/>
      <c r="G9" s="82"/>
      <c r="H9" s="82"/>
      <c r="I9" s="83"/>
    </row>
    <row r="10" spans="1:10" x14ac:dyDescent="0.35">
      <c r="A10" s="78">
        <v>9</v>
      </c>
      <c r="B10" s="79">
        <v>172</v>
      </c>
      <c r="C10" s="80">
        <v>2.11</v>
      </c>
      <c r="D10" s="81"/>
      <c r="E10" s="81"/>
      <c r="F10" s="81"/>
      <c r="G10" s="37"/>
      <c r="H10" s="37"/>
      <c r="I10" s="37"/>
    </row>
    <row r="11" spans="1:10" x14ac:dyDescent="0.35">
      <c r="A11" s="78">
        <v>10</v>
      </c>
      <c r="B11" s="79">
        <v>176</v>
      </c>
      <c r="C11" s="80">
        <v>1.85</v>
      </c>
      <c r="D11" s="81"/>
      <c r="E11" s="81"/>
      <c r="F11" s="81"/>
      <c r="G11" s="84"/>
      <c r="H11" s="84"/>
      <c r="I11" s="84"/>
    </row>
    <row r="12" spans="1:10" x14ac:dyDescent="0.35">
      <c r="A12" s="78">
        <v>11</v>
      </c>
      <c r="B12" s="79">
        <v>177</v>
      </c>
      <c r="C12" s="80">
        <v>2.34</v>
      </c>
      <c r="D12" s="81"/>
      <c r="E12" s="81"/>
      <c r="F12" s="81"/>
    </row>
    <row r="13" spans="1:10" x14ac:dyDescent="0.35">
      <c r="A13" s="78">
        <v>12</v>
      </c>
      <c r="B13" s="79">
        <v>180</v>
      </c>
      <c r="C13" s="80">
        <v>2.67</v>
      </c>
      <c r="D13" s="81"/>
      <c r="E13" s="81"/>
      <c r="F13" s="81"/>
    </row>
    <row r="14" spans="1:10" x14ac:dyDescent="0.35">
      <c r="A14" s="78">
        <v>13</v>
      </c>
      <c r="B14" s="79">
        <v>180</v>
      </c>
      <c r="C14" s="80">
        <v>2.8</v>
      </c>
      <c r="D14" s="81"/>
      <c r="E14" s="81"/>
      <c r="F14" s="81"/>
    </row>
    <row r="15" spans="1:10" x14ac:dyDescent="0.35">
      <c r="A15" s="78">
        <v>14</v>
      </c>
      <c r="B15" s="79">
        <v>178</v>
      </c>
      <c r="C15" s="80">
        <v>2.34</v>
      </c>
      <c r="D15" s="81"/>
      <c r="E15" s="81"/>
      <c r="F15" s="81"/>
    </row>
    <row r="16" spans="1:10" x14ac:dyDescent="0.35">
      <c r="A16" s="78">
        <v>15</v>
      </c>
      <c r="B16" s="79">
        <v>180</v>
      </c>
      <c r="C16" s="80">
        <v>3.91</v>
      </c>
      <c r="D16" s="81"/>
      <c r="E16" s="81"/>
      <c r="F16" s="81"/>
    </row>
    <row r="17" spans="1:6" x14ac:dyDescent="0.35">
      <c r="A17" s="78">
        <v>16</v>
      </c>
      <c r="B17" s="79">
        <v>178</v>
      </c>
      <c r="C17" s="80">
        <v>1.6</v>
      </c>
      <c r="D17" s="81"/>
      <c r="E17" s="81"/>
      <c r="F17" s="81"/>
    </row>
    <row r="18" spans="1:6" x14ac:dyDescent="0.35">
      <c r="A18" s="78">
        <v>17</v>
      </c>
      <c r="B18" s="79">
        <v>180</v>
      </c>
      <c r="C18" s="80">
        <v>2.76</v>
      </c>
      <c r="D18" s="81"/>
      <c r="E18" s="81"/>
      <c r="F18" s="81"/>
    </row>
    <row r="19" spans="1:6" x14ac:dyDescent="0.35">
      <c r="A19" s="78">
        <v>18</v>
      </c>
      <c r="B19" s="79">
        <v>178</v>
      </c>
      <c r="C19" s="80">
        <v>2.2999999999999998</v>
      </c>
      <c r="D19" s="81"/>
      <c r="E19" s="81"/>
      <c r="F19" s="81"/>
    </row>
    <row r="20" spans="1:6" x14ac:dyDescent="0.35">
      <c r="A20" s="78">
        <v>19</v>
      </c>
      <c r="B20" s="79">
        <v>168</v>
      </c>
      <c r="C20" s="80">
        <v>1.92</v>
      </c>
      <c r="D20" s="81"/>
      <c r="E20" s="81"/>
      <c r="F20" s="81"/>
    </row>
    <row r="21" spans="1:6" x14ac:dyDescent="0.35">
      <c r="A21" s="78">
        <v>20</v>
      </c>
      <c r="B21" s="79">
        <v>177</v>
      </c>
      <c r="C21" s="80">
        <v>2.65</v>
      </c>
      <c r="D21" s="81"/>
      <c r="E21" s="81"/>
      <c r="F21" s="81"/>
    </row>
    <row r="22" spans="1:6" x14ac:dyDescent="0.35">
      <c r="A22" s="78">
        <v>21</v>
      </c>
      <c r="B22" s="79">
        <v>173</v>
      </c>
      <c r="C22" s="80">
        <v>2.78</v>
      </c>
      <c r="D22" s="81"/>
      <c r="E22" s="81"/>
      <c r="F22" s="81"/>
    </row>
    <row r="23" spans="1:6" x14ac:dyDescent="0.35">
      <c r="A23" s="78">
        <v>22</v>
      </c>
      <c r="B23" s="79">
        <v>178</v>
      </c>
      <c r="C23" s="80">
        <v>3.23</v>
      </c>
      <c r="D23" s="81"/>
      <c r="E23" s="81"/>
      <c r="F23" s="81"/>
    </row>
    <row r="24" spans="1:6" x14ac:dyDescent="0.35">
      <c r="A24" s="78">
        <v>23</v>
      </c>
      <c r="B24" s="79">
        <v>178</v>
      </c>
      <c r="C24" s="80">
        <v>2</v>
      </c>
      <c r="D24" s="81"/>
      <c r="E24" s="81"/>
      <c r="F24" s="81"/>
    </row>
    <row r="25" spans="1:6" x14ac:dyDescent="0.35">
      <c r="A25" s="78"/>
      <c r="B25" s="79"/>
      <c r="C25" s="80"/>
      <c r="D25" s="5"/>
    </row>
    <row r="26" spans="1:6" x14ac:dyDescent="0.35">
      <c r="A26" s="85" t="s">
        <v>62</v>
      </c>
      <c r="B26" s="7">
        <f>AVERAGE(B2:B24)</f>
        <v>176.91304347826087</v>
      </c>
      <c r="C26" s="7">
        <f>AVERAGE(C2:C24)</f>
        <v>2.6743478260869562</v>
      </c>
      <c r="D26" s="5"/>
    </row>
    <row r="27" spans="1:6" x14ac:dyDescent="0.35">
      <c r="A27" s="16" t="s">
        <v>63</v>
      </c>
      <c r="B27" s="7">
        <f>_xlfn.STDEV.P(B2:B24)</f>
        <v>2.887951635724455</v>
      </c>
      <c r="C27" s="7">
        <f>_xlfn.STDEV.P(C2:C24)</f>
        <v>0.60515054603366392</v>
      </c>
    </row>
    <row r="28" spans="1:6" ht="15.5" x14ac:dyDescent="0.35">
      <c r="C28" s="86"/>
      <c r="D28" s="15"/>
    </row>
    <row r="29" spans="1:6" ht="15.5" x14ac:dyDescent="0.35">
      <c r="C29" s="86"/>
      <c r="D29" s="15"/>
    </row>
    <row r="30" spans="1:6" ht="15.5" x14ac:dyDescent="0.35">
      <c r="C30" s="86"/>
      <c r="D30" s="15"/>
    </row>
    <row r="31" spans="1:6" ht="15.5" x14ac:dyDescent="0.35">
      <c r="C31" s="87"/>
      <c r="D31" s="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="77" zoomScaleNormal="77" workbookViewId="0">
      <pane ySplit="1" topLeftCell="A2" activePane="bottomLeft" state="frozen"/>
      <selection pane="bottomLeft" activeCell="N16" sqref="N16"/>
    </sheetView>
  </sheetViews>
  <sheetFormatPr defaultColWidth="8.81640625" defaultRowHeight="14.5" x14ac:dyDescent="0.35"/>
  <cols>
    <col min="1" max="1" width="12.1796875" customWidth="1"/>
    <col min="2" max="2" width="9.54296875" customWidth="1"/>
    <col min="3" max="3" width="11" customWidth="1"/>
    <col min="4" max="4" width="13.26953125" customWidth="1"/>
    <col min="5" max="5" width="10.26953125" customWidth="1"/>
  </cols>
  <sheetData>
    <row r="1" spans="1:10" s="77" customFormat="1" ht="41.5" customHeight="1" x14ac:dyDescent="0.3">
      <c r="A1" s="2" t="s">
        <v>61</v>
      </c>
      <c r="B1" s="72" t="s">
        <v>51</v>
      </c>
      <c r="C1" s="73" t="s">
        <v>52</v>
      </c>
      <c r="D1" s="74" t="s">
        <v>59</v>
      </c>
      <c r="E1" s="2" t="s">
        <v>42</v>
      </c>
      <c r="F1" s="2" t="s">
        <v>43</v>
      </c>
      <c r="G1" s="75"/>
      <c r="H1" s="75"/>
      <c r="I1" s="75"/>
      <c r="J1" s="76"/>
    </row>
    <row r="2" spans="1:10" x14ac:dyDescent="0.35">
      <c r="A2" s="78">
        <v>1</v>
      </c>
      <c r="B2" s="79">
        <v>175</v>
      </c>
      <c r="C2" s="80">
        <v>2.0099999999999998</v>
      </c>
      <c r="D2" s="81">
        <f>SUM($D$28+ ($D$29*B2) + ($D$30*C2))</f>
        <v>195.98699102453233</v>
      </c>
      <c r="E2" s="81">
        <f>SUM(D2+$D$31)</f>
        <v>210.84539442921016</v>
      </c>
      <c r="F2" s="81">
        <f>SUM(D2-$D$31)</f>
        <v>181.1285876198545</v>
      </c>
      <c r="G2" s="82"/>
      <c r="H2" s="82"/>
      <c r="I2" s="82"/>
    </row>
    <row r="3" spans="1:10" x14ac:dyDescent="0.35">
      <c r="A3" s="78">
        <v>2</v>
      </c>
      <c r="B3" s="79">
        <v>173</v>
      </c>
      <c r="C3" s="80">
        <v>2.94</v>
      </c>
      <c r="D3" s="81">
        <f t="shared" ref="D3:D24" si="0">SUM($D$28+ ($D$29*B3) + ($D$30*C3))</f>
        <v>207.87813837355688</v>
      </c>
      <c r="E3" s="81">
        <f t="shared" ref="E3:E24" si="1">SUM(D3+$D$31)</f>
        <v>222.73654177823471</v>
      </c>
      <c r="F3" s="81">
        <f t="shared" ref="F3:F24" si="2">SUM(D3-$D$31)</f>
        <v>193.01973496887905</v>
      </c>
      <c r="G3" s="82"/>
      <c r="H3" s="82"/>
      <c r="I3" s="82"/>
    </row>
    <row r="4" spans="1:10" ht="17.5" customHeight="1" x14ac:dyDescent="0.35">
      <c r="A4" s="78">
        <v>3</v>
      </c>
      <c r="B4" s="79">
        <v>178</v>
      </c>
      <c r="C4" s="80">
        <v>3.67</v>
      </c>
      <c r="D4" s="81">
        <f t="shared" si="0"/>
        <v>232.72395929081401</v>
      </c>
      <c r="E4" s="81">
        <f t="shared" si="1"/>
        <v>247.58236269549184</v>
      </c>
      <c r="F4" s="81">
        <f t="shared" si="2"/>
        <v>217.86555588613618</v>
      </c>
      <c r="G4" s="82"/>
      <c r="H4" s="82"/>
      <c r="I4" s="82"/>
    </row>
    <row r="5" spans="1:10" x14ac:dyDescent="0.35">
      <c r="A5" s="78">
        <v>4</v>
      </c>
      <c r="B5" s="79">
        <v>178</v>
      </c>
      <c r="C5" s="80">
        <v>2.65</v>
      </c>
      <c r="D5" s="81">
        <f t="shared" si="0"/>
        <v>214.50295664740489</v>
      </c>
      <c r="E5" s="81">
        <f t="shared" si="1"/>
        <v>229.36136005208272</v>
      </c>
      <c r="F5" s="81">
        <f t="shared" si="2"/>
        <v>199.64455324272706</v>
      </c>
      <c r="G5" s="82"/>
      <c r="H5" s="82"/>
      <c r="I5" s="82"/>
    </row>
    <row r="6" spans="1:10" x14ac:dyDescent="0.35">
      <c r="A6" s="78">
        <v>5</v>
      </c>
      <c r="B6" s="79">
        <v>178</v>
      </c>
      <c r="C6" s="80">
        <v>3.42</v>
      </c>
      <c r="D6" s="81">
        <f t="shared" si="0"/>
        <v>228.2580272703706</v>
      </c>
      <c r="E6" s="81">
        <f t="shared" si="1"/>
        <v>243.11643067504843</v>
      </c>
      <c r="F6" s="81">
        <f t="shared" si="2"/>
        <v>213.39962386569277</v>
      </c>
      <c r="G6" s="82"/>
      <c r="H6" s="82"/>
      <c r="I6" s="82"/>
    </row>
    <row r="7" spans="1:10" x14ac:dyDescent="0.35">
      <c r="A7" s="78">
        <v>6</v>
      </c>
      <c r="B7" s="79">
        <v>178</v>
      </c>
      <c r="C7" s="80">
        <v>3.23</v>
      </c>
      <c r="D7" s="81">
        <f t="shared" si="0"/>
        <v>224.86391893483361</v>
      </c>
      <c r="E7" s="81">
        <f t="shared" si="1"/>
        <v>239.72232233951144</v>
      </c>
      <c r="F7" s="81">
        <f t="shared" si="2"/>
        <v>210.00551553015578</v>
      </c>
      <c r="G7" s="83"/>
      <c r="H7" s="82"/>
      <c r="I7" s="82"/>
    </row>
    <row r="8" spans="1:10" x14ac:dyDescent="0.35">
      <c r="A8" s="78">
        <v>7</v>
      </c>
      <c r="B8" s="79">
        <v>179</v>
      </c>
      <c r="C8" s="80">
        <v>3.45</v>
      </c>
      <c r="D8" s="81">
        <f t="shared" si="0"/>
        <v>231.1549989963363</v>
      </c>
      <c r="E8" s="81">
        <f t="shared" si="1"/>
        <v>246.01340240101413</v>
      </c>
      <c r="F8" s="81">
        <f t="shared" si="2"/>
        <v>216.29659559165847</v>
      </c>
      <c r="G8" s="82"/>
      <c r="H8" s="83"/>
      <c r="I8" s="82"/>
    </row>
    <row r="9" spans="1:10" x14ac:dyDescent="0.35">
      <c r="A9" s="78">
        <v>8</v>
      </c>
      <c r="B9" s="79">
        <v>177</v>
      </c>
      <c r="C9" s="80">
        <v>2.88</v>
      </c>
      <c r="D9" s="81">
        <f t="shared" si="0"/>
        <v>216.2505542227004</v>
      </c>
      <c r="E9" s="81">
        <f t="shared" si="1"/>
        <v>231.10895762737823</v>
      </c>
      <c r="F9" s="81">
        <f t="shared" si="2"/>
        <v>201.39215081802257</v>
      </c>
      <c r="G9" s="82"/>
      <c r="H9" s="82"/>
      <c r="I9" s="83"/>
    </row>
    <row r="10" spans="1:10" x14ac:dyDescent="0.35">
      <c r="A10" s="78">
        <v>9</v>
      </c>
      <c r="B10" s="79">
        <v>172</v>
      </c>
      <c r="C10" s="80">
        <v>2.11</v>
      </c>
      <c r="D10" s="81">
        <f t="shared" si="0"/>
        <v>190.69018418217226</v>
      </c>
      <c r="E10" s="81">
        <f t="shared" si="1"/>
        <v>205.54858758685009</v>
      </c>
      <c r="F10" s="81">
        <f t="shared" si="2"/>
        <v>175.83178077749443</v>
      </c>
      <c r="G10" s="37"/>
      <c r="H10" s="37"/>
      <c r="I10" s="37"/>
    </row>
    <row r="11" spans="1:10" x14ac:dyDescent="0.35">
      <c r="A11" s="78">
        <v>10</v>
      </c>
      <c r="B11" s="79">
        <v>176</v>
      </c>
      <c r="C11" s="80">
        <v>1.85</v>
      </c>
      <c r="D11" s="81">
        <f t="shared" si="0"/>
        <v>195.48985441496106</v>
      </c>
      <c r="E11" s="81">
        <f t="shared" si="1"/>
        <v>210.34825781963889</v>
      </c>
      <c r="F11" s="81">
        <f t="shared" si="2"/>
        <v>180.63145101028323</v>
      </c>
      <c r="G11" s="84"/>
      <c r="H11" s="84"/>
      <c r="I11" s="84"/>
    </row>
    <row r="12" spans="1:10" x14ac:dyDescent="0.35">
      <c r="A12" s="78">
        <v>11</v>
      </c>
      <c r="B12" s="79">
        <v>177</v>
      </c>
      <c r="C12" s="80">
        <v>2.34</v>
      </c>
      <c r="D12" s="81">
        <f t="shared" si="0"/>
        <v>206.60414105854261</v>
      </c>
      <c r="E12" s="81">
        <f t="shared" si="1"/>
        <v>221.46254446322044</v>
      </c>
      <c r="F12" s="81">
        <f t="shared" si="2"/>
        <v>191.74573765386478</v>
      </c>
    </row>
    <row r="13" spans="1:10" x14ac:dyDescent="0.35">
      <c r="A13" s="78">
        <v>12</v>
      </c>
      <c r="B13" s="79">
        <v>180</v>
      </c>
      <c r="C13" s="80">
        <v>2.67</v>
      </c>
      <c r="D13" s="81">
        <f t="shared" si="0"/>
        <v>219.58235097606536</v>
      </c>
      <c r="E13" s="81">
        <f t="shared" si="1"/>
        <v>234.44075438074319</v>
      </c>
      <c r="F13" s="81">
        <f t="shared" si="2"/>
        <v>204.72394757138753</v>
      </c>
    </row>
    <row r="14" spans="1:10" x14ac:dyDescent="0.35">
      <c r="A14" s="78">
        <v>13</v>
      </c>
      <c r="B14" s="79">
        <v>180</v>
      </c>
      <c r="C14" s="80">
        <v>2.8</v>
      </c>
      <c r="D14" s="81">
        <f t="shared" si="0"/>
        <v>221.90463562669592</v>
      </c>
      <c r="E14" s="81">
        <f t="shared" si="1"/>
        <v>236.76303903137375</v>
      </c>
      <c r="F14" s="81">
        <f t="shared" si="2"/>
        <v>207.04623222201809</v>
      </c>
    </row>
    <row r="15" spans="1:10" x14ac:dyDescent="0.35">
      <c r="A15" s="78">
        <v>14</v>
      </c>
      <c r="B15" s="79">
        <v>178</v>
      </c>
      <c r="C15" s="80">
        <v>2.34</v>
      </c>
      <c r="D15" s="81">
        <f t="shared" si="0"/>
        <v>208.96520094205505</v>
      </c>
      <c r="E15" s="81">
        <f t="shared" si="1"/>
        <v>223.82360434673288</v>
      </c>
      <c r="F15" s="81">
        <f t="shared" si="2"/>
        <v>194.10679753737722</v>
      </c>
    </row>
    <row r="16" spans="1:10" x14ac:dyDescent="0.35">
      <c r="A16" s="78">
        <v>15</v>
      </c>
      <c r="B16" s="79">
        <v>180</v>
      </c>
      <c r="C16" s="80">
        <v>3.91</v>
      </c>
      <c r="D16" s="81">
        <f t="shared" si="0"/>
        <v>241.73337379746468</v>
      </c>
      <c r="E16" s="81">
        <f t="shared" si="1"/>
        <v>256.59177720214251</v>
      </c>
      <c r="F16" s="81">
        <f t="shared" si="2"/>
        <v>226.87497039278685</v>
      </c>
    </row>
    <row r="17" spans="1:6" x14ac:dyDescent="0.35">
      <c r="A17" s="78">
        <v>16</v>
      </c>
      <c r="B17" s="79">
        <v>178</v>
      </c>
      <c r="C17" s="80">
        <v>1.6</v>
      </c>
      <c r="D17" s="81">
        <f t="shared" si="0"/>
        <v>195.74604216154256</v>
      </c>
      <c r="E17" s="81">
        <f t="shared" si="1"/>
        <v>210.60444556622039</v>
      </c>
      <c r="F17" s="81">
        <f t="shared" si="2"/>
        <v>180.88763875686473</v>
      </c>
    </row>
    <row r="18" spans="1:6" x14ac:dyDescent="0.35">
      <c r="A18" s="78">
        <v>17</v>
      </c>
      <c r="B18" s="79">
        <v>180</v>
      </c>
      <c r="C18" s="80">
        <v>2.76</v>
      </c>
      <c r="D18" s="81">
        <f t="shared" si="0"/>
        <v>221.19008650342499</v>
      </c>
      <c r="E18" s="81">
        <f t="shared" si="1"/>
        <v>236.04848990810282</v>
      </c>
      <c r="F18" s="81">
        <f t="shared" si="2"/>
        <v>206.33168309874716</v>
      </c>
    </row>
    <row r="19" spans="1:6" x14ac:dyDescent="0.35">
      <c r="A19" s="78">
        <v>18</v>
      </c>
      <c r="B19" s="79">
        <v>178</v>
      </c>
      <c r="C19" s="80">
        <v>2.2999999999999998</v>
      </c>
      <c r="D19" s="81">
        <f t="shared" si="0"/>
        <v>208.25065181878412</v>
      </c>
      <c r="E19" s="81">
        <f t="shared" si="1"/>
        <v>223.10905522346195</v>
      </c>
      <c r="F19" s="81">
        <f t="shared" si="2"/>
        <v>193.39224841410629</v>
      </c>
    </row>
    <row r="20" spans="1:6" x14ac:dyDescent="0.35">
      <c r="A20" s="78">
        <v>19</v>
      </c>
      <c r="B20" s="79">
        <v>168</v>
      </c>
      <c r="C20" s="80">
        <v>1.92</v>
      </c>
      <c r="D20" s="81">
        <f t="shared" si="0"/>
        <v>177.85183631258542</v>
      </c>
      <c r="E20" s="81">
        <f t="shared" si="1"/>
        <v>192.71023971726325</v>
      </c>
      <c r="F20" s="81">
        <f t="shared" si="2"/>
        <v>162.99343290790759</v>
      </c>
    </row>
    <row r="21" spans="1:6" x14ac:dyDescent="0.35">
      <c r="A21" s="78">
        <v>20</v>
      </c>
      <c r="B21" s="79">
        <v>177</v>
      </c>
      <c r="C21" s="80">
        <v>2.65</v>
      </c>
      <c r="D21" s="81">
        <f t="shared" si="0"/>
        <v>212.14189676389245</v>
      </c>
      <c r="E21" s="81">
        <f t="shared" si="1"/>
        <v>227.00030016857028</v>
      </c>
      <c r="F21" s="81">
        <f t="shared" si="2"/>
        <v>197.28349335921462</v>
      </c>
    </row>
    <row r="22" spans="1:6" x14ac:dyDescent="0.35">
      <c r="A22" s="78">
        <v>21</v>
      </c>
      <c r="B22" s="79">
        <v>173</v>
      </c>
      <c r="C22" s="80">
        <v>2.78</v>
      </c>
      <c r="D22" s="81">
        <f t="shared" si="0"/>
        <v>205.01994188047308</v>
      </c>
      <c r="E22" s="81">
        <f t="shared" si="1"/>
        <v>219.87834528515091</v>
      </c>
      <c r="F22" s="81">
        <f t="shared" si="2"/>
        <v>190.16153847579525</v>
      </c>
    </row>
    <row r="23" spans="1:6" x14ac:dyDescent="0.35">
      <c r="A23" s="78">
        <v>22</v>
      </c>
      <c r="B23" s="79">
        <v>178</v>
      </c>
      <c r="C23" s="80">
        <v>3.23</v>
      </c>
      <c r="D23" s="81">
        <f t="shared" si="0"/>
        <v>224.86391893483361</v>
      </c>
      <c r="E23" s="81">
        <f t="shared" si="1"/>
        <v>239.72232233951144</v>
      </c>
      <c r="F23" s="81">
        <f t="shared" si="2"/>
        <v>210.00551553015578</v>
      </c>
    </row>
    <row r="24" spans="1:6" x14ac:dyDescent="0.35">
      <c r="A24" s="78">
        <v>23</v>
      </c>
      <c r="B24" s="79">
        <v>178</v>
      </c>
      <c r="C24" s="80">
        <v>2</v>
      </c>
      <c r="D24" s="81">
        <f t="shared" si="0"/>
        <v>202.89153339425204</v>
      </c>
      <c r="E24" s="81">
        <f t="shared" si="1"/>
        <v>217.74993679892987</v>
      </c>
      <c r="F24" s="81">
        <f t="shared" si="2"/>
        <v>188.03312998957421</v>
      </c>
    </row>
    <row r="25" spans="1:6" x14ac:dyDescent="0.35">
      <c r="A25" s="78"/>
      <c r="B25" s="79"/>
      <c r="C25" s="80"/>
      <c r="D25" s="5"/>
    </row>
    <row r="26" spans="1:6" x14ac:dyDescent="0.35">
      <c r="A26" s="85" t="s">
        <v>62</v>
      </c>
      <c r="B26" s="7">
        <f>AVERAGE(B2:B24)</f>
        <v>176.91304347826087</v>
      </c>
      <c r="C26" s="7">
        <f>AVERAGE(C2:C24)</f>
        <v>2.6743478260869562</v>
      </c>
      <c r="D26" s="5"/>
    </row>
    <row r="27" spans="1:6" x14ac:dyDescent="0.35">
      <c r="A27" s="16" t="s">
        <v>63</v>
      </c>
      <c r="B27" s="7">
        <f>_xlfn.STDEV.P(B2:B24)</f>
        <v>2.887951635724455</v>
      </c>
      <c r="C27" s="7">
        <f>_xlfn.STDEV.P(C2:C24)</f>
        <v>0.60515054603366392</v>
      </c>
    </row>
    <row r="28" spans="1:6" ht="15.5" x14ac:dyDescent="0.35">
      <c r="C28" s="86" t="s">
        <v>44</v>
      </c>
      <c r="D28" s="15">
        <v>-253.10458203451637</v>
      </c>
    </row>
    <row r="29" spans="1:6" ht="15.5" x14ac:dyDescent="0.35">
      <c r="C29" s="86" t="s">
        <v>64</v>
      </c>
      <c r="D29" s="15">
        <v>2.3610598835124783</v>
      </c>
    </row>
    <row r="30" spans="1:6" ht="15.5" x14ac:dyDescent="0.35">
      <c r="C30" s="86" t="s">
        <v>65</v>
      </c>
      <c r="D30" s="15">
        <v>17.86372808177364</v>
      </c>
    </row>
    <row r="31" spans="1:6" ht="15.5" x14ac:dyDescent="0.35">
      <c r="C31" s="87" t="s">
        <v>38</v>
      </c>
      <c r="D31" s="15">
        <v>14.858403404677826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25" zoomScaleNormal="100" workbookViewId="0">
      <selection activeCell="B24" sqref="B24"/>
    </sheetView>
  </sheetViews>
  <sheetFormatPr defaultRowHeight="14.5" x14ac:dyDescent="0.35"/>
  <cols>
    <col min="1" max="1" width="22.81640625" customWidth="1"/>
    <col min="2" max="2" width="18.7265625" customWidth="1"/>
    <col min="3" max="3" width="14.81640625" customWidth="1"/>
    <col min="6" max="6" width="13.1796875" customWidth="1"/>
    <col min="7" max="7" width="12" customWidth="1"/>
    <col min="8" max="8" width="14.453125" customWidth="1"/>
    <col min="9" max="9" width="13.54296875" customWidth="1"/>
  </cols>
  <sheetData>
    <row r="1" spans="1:9" x14ac:dyDescent="0.35">
      <c r="A1" t="s">
        <v>8</v>
      </c>
    </row>
    <row r="2" spans="1:9" ht="15" thickBot="1" x14ac:dyDescent="0.4"/>
    <row r="3" spans="1:9" x14ac:dyDescent="0.35">
      <c r="A3" s="17" t="s">
        <v>9</v>
      </c>
      <c r="B3" s="17"/>
    </row>
    <row r="4" spans="1:9" x14ac:dyDescent="0.35">
      <c r="A4" s="15" t="s">
        <v>10</v>
      </c>
      <c r="B4" s="15">
        <v>0.54662359863720478</v>
      </c>
    </row>
    <row r="5" spans="1:9" x14ac:dyDescent="0.35">
      <c r="A5" s="15" t="s">
        <v>11</v>
      </c>
      <c r="B5" s="15">
        <v>0.29879735858708795</v>
      </c>
    </row>
    <row r="6" spans="1:9" x14ac:dyDescent="0.35">
      <c r="A6" s="15" t="s">
        <v>12</v>
      </c>
      <c r="B6" s="15">
        <v>0.26831028722130912</v>
      </c>
    </row>
    <row r="7" spans="1:9" x14ac:dyDescent="0.35">
      <c r="A7" s="15" t="s">
        <v>13</v>
      </c>
      <c r="B7" s="15">
        <v>1.4799294601154303</v>
      </c>
    </row>
    <row r="8" spans="1:9" ht="15" thickBot="1" x14ac:dyDescent="0.4">
      <c r="A8" s="18" t="s">
        <v>14</v>
      </c>
      <c r="B8" s="18">
        <v>25</v>
      </c>
    </row>
    <row r="10" spans="1:9" ht="15" thickBot="1" x14ac:dyDescent="0.4">
      <c r="A10" t="s">
        <v>15</v>
      </c>
    </row>
    <row r="11" spans="1:9" x14ac:dyDescent="0.35">
      <c r="A11" s="19"/>
      <c r="B11" s="19" t="s">
        <v>16</v>
      </c>
      <c r="C11" s="19" t="s">
        <v>17</v>
      </c>
      <c r="D11" s="19" t="s">
        <v>18</v>
      </c>
      <c r="E11" s="19" t="s">
        <v>19</v>
      </c>
      <c r="F11" s="19" t="s">
        <v>20</v>
      </c>
    </row>
    <row r="12" spans="1:9" x14ac:dyDescent="0.35">
      <c r="A12" s="15" t="s">
        <v>21</v>
      </c>
      <c r="B12" s="15">
        <v>1</v>
      </c>
      <c r="C12" s="15">
        <v>21.465602240896409</v>
      </c>
      <c r="D12" s="15">
        <v>21.465602240896409</v>
      </c>
      <c r="E12" s="15">
        <v>9.8007891608271329</v>
      </c>
      <c r="F12" s="15">
        <v>4.6938630390293739E-3</v>
      </c>
    </row>
    <row r="13" spans="1:9" x14ac:dyDescent="0.35">
      <c r="A13" s="15" t="s">
        <v>22</v>
      </c>
      <c r="B13" s="15">
        <v>23</v>
      </c>
      <c r="C13" s="15">
        <v>50.374397759103623</v>
      </c>
      <c r="D13" s="15">
        <v>2.1901912069175489</v>
      </c>
      <c r="E13" s="15"/>
      <c r="F13" s="15"/>
    </row>
    <row r="14" spans="1:9" ht="15" thickBot="1" x14ac:dyDescent="0.4">
      <c r="A14" s="18" t="s">
        <v>23</v>
      </c>
      <c r="B14" s="18">
        <v>24</v>
      </c>
      <c r="C14" s="18">
        <v>71.840000000000032</v>
      </c>
      <c r="D14" s="18"/>
      <c r="E14" s="18"/>
      <c r="F14" s="18"/>
    </row>
    <row r="15" spans="1:9" ht="15" thickBot="1" x14ac:dyDescent="0.4"/>
    <row r="16" spans="1:9" x14ac:dyDescent="0.35">
      <c r="A16" s="19"/>
      <c r="B16" s="19" t="s">
        <v>24</v>
      </c>
      <c r="C16" s="19" t="s">
        <v>13</v>
      </c>
      <c r="D16" s="19" t="s">
        <v>25</v>
      </c>
      <c r="E16" s="19" t="s">
        <v>26</v>
      </c>
      <c r="F16" s="19" t="s">
        <v>27</v>
      </c>
      <c r="G16" s="19" t="s">
        <v>28</v>
      </c>
      <c r="H16" s="19" t="s">
        <v>29</v>
      </c>
      <c r="I16" s="19" t="s">
        <v>30</v>
      </c>
    </row>
    <row r="17" spans="1:9" x14ac:dyDescent="0.35">
      <c r="A17" s="15" t="s">
        <v>31</v>
      </c>
      <c r="B17" s="15">
        <v>-7.2419607843137221</v>
      </c>
      <c r="C17" s="15">
        <v>4.5843633912213795</v>
      </c>
      <c r="D17" s="15">
        <v>-1.5797091474426721</v>
      </c>
      <c r="E17" s="15">
        <v>0.12782921625850124</v>
      </c>
      <c r="F17" s="15">
        <v>-16.725439002490312</v>
      </c>
      <c r="G17" s="15">
        <v>2.2415174338628656</v>
      </c>
      <c r="H17" s="15">
        <v>-16.725439002490312</v>
      </c>
      <c r="I17" s="15">
        <v>2.2415174338628656</v>
      </c>
    </row>
    <row r="18" spans="1:9" ht="15" thickBot="1" x14ac:dyDescent="0.4">
      <c r="A18" s="18" t="s">
        <v>0</v>
      </c>
      <c r="B18" s="18">
        <v>0.17338935574229689</v>
      </c>
      <c r="C18" s="18">
        <v>5.5384968064986662E-2</v>
      </c>
      <c r="D18" s="18">
        <v>3.1306212100519453</v>
      </c>
      <c r="E18" s="18">
        <v>4.6938630390294233E-3</v>
      </c>
      <c r="F18" s="18">
        <v>5.8816820051846241E-2</v>
      </c>
      <c r="G18" s="18">
        <v>0.28796189143274753</v>
      </c>
      <c r="H18" s="18">
        <v>5.8816820051846241E-2</v>
      </c>
      <c r="I18" s="18">
        <v>0.28796189143274753</v>
      </c>
    </row>
    <row r="22" spans="1:9" x14ac:dyDescent="0.35">
      <c r="A22" t="s">
        <v>32</v>
      </c>
    </row>
    <row r="23" spans="1:9" ht="15" thickBot="1" x14ac:dyDescent="0.4"/>
    <row r="24" spans="1:9" ht="59.15" customHeight="1" x14ac:dyDescent="0.35">
      <c r="A24" s="19" t="s">
        <v>33</v>
      </c>
      <c r="B24" s="20" t="s">
        <v>34</v>
      </c>
      <c r="C24" s="19" t="s">
        <v>35</v>
      </c>
    </row>
    <row r="25" spans="1:9" x14ac:dyDescent="0.35">
      <c r="A25" s="15">
        <v>1</v>
      </c>
      <c r="B25" s="15">
        <v>5.5888515406162469</v>
      </c>
      <c r="C25" s="15">
        <v>-1.5888515406162469</v>
      </c>
    </row>
    <row r="26" spans="1:9" x14ac:dyDescent="0.35">
      <c r="A26" s="15">
        <v>2</v>
      </c>
      <c r="B26" s="15">
        <v>5.5888515406162469</v>
      </c>
      <c r="C26" s="15">
        <v>-0.58885154061624689</v>
      </c>
    </row>
    <row r="27" spans="1:9" x14ac:dyDescent="0.35">
      <c r="A27" s="15">
        <v>3</v>
      </c>
      <c r="B27" s="15">
        <v>5.762240896358545</v>
      </c>
      <c r="C27" s="15">
        <v>1.237759103641455</v>
      </c>
    </row>
    <row r="28" spans="1:9" x14ac:dyDescent="0.35">
      <c r="A28" s="15">
        <v>4</v>
      </c>
      <c r="B28" s="15">
        <v>5.9356302521008413</v>
      </c>
      <c r="C28" s="15">
        <v>-2.9356302521008413</v>
      </c>
    </row>
    <row r="29" spans="1:9" x14ac:dyDescent="0.35">
      <c r="A29" s="15">
        <v>5</v>
      </c>
      <c r="B29" s="15">
        <v>6.1090196078431376</v>
      </c>
      <c r="C29" s="15">
        <v>-0.10901960784313758</v>
      </c>
    </row>
    <row r="30" spans="1:9" x14ac:dyDescent="0.35">
      <c r="A30" s="15">
        <v>6</v>
      </c>
      <c r="B30" s="15">
        <v>6.2824089635854357</v>
      </c>
      <c r="C30" s="15">
        <v>2.7175910364145643</v>
      </c>
    </row>
    <row r="31" spans="1:9" x14ac:dyDescent="0.35">
      <c r="A31" s="15">
        <v>7</v>
      </c>
      <c r="B31" s="15">
        <v>6.455798319327732</v>
      </c>
      <c r="C31" s="15">
        <v>1.544201680672268</v>
      </c>
    </row>
    <row r="32" spans="1:9" x14ac:dyDescent="0.35">
      <c r="A32" s="15">
        <v>8</v>
      </c>
      <c r="B32" s="15">
        <v>6.6291876750700283</v>
      </c>
      <c r="C32" s="15">
        <v>-0.62918767507002826</v>
      </c>
    </row>
    <row r="33" spans="1:3" x14ac:dyDescent="0.35">
      <c r="A33" s="15">
        <v>9</v>
      </c>
      <c r="B33" s="15">
        <v>6.8025770308123263</v>
      </c>
      <c r="C33" s="15">
        <v>1.1974229691876737</v>
      </c>
    </row>
    <row r="34" spans="1:3" x14ac:dyDescent="0.35">
      <c r="A34" s="15">
        <v>10</v>
      </c>
      <c r="B34" s="15">
        <v>6.8025770308123263</v>
      </c>
      <c r="C34" s="15">
        <v>1.1974229691876737</v>
      </c>
    </row>
    <row r="35" spans="1:3" x14ac:dyDescent="0.35">
      <c r="A35" s="15">
        <v>11</v>
      </c>
      <c r="B35" s="15">
        <v>6.8025770308123263</v>
      </c>
      <c r="C35" s="15">
        <v>0.19742296918767366</v>
      </c>
    </row>
    <row r="36" spans="1:3" x14ac:dyDescent="0.35">
      <c r="A36" s="15">
        <v>12</v>
      </c>
      <c r="B36" s="15">
        <v>6.9759663865546226</v>
      </c>
      <c r="C36" s="15">
        <v>1.0240336134453774</v>
      </c>
    </row>
    <row r="37" spans="1:3" x14ac:dyDescent="0.35">
      <c r="A37" s="15">
        <v>13</v>
      </c>
      <c r="B37" s="15">
        <v>6.9759663865546226</v>
      </c>
      <c r="C37" s="15">
        <v>1.0240336134453774</v>
      </c>
    </row>
    <row r="38" spans="1:3" x14ac:dyDescent="0.35">
      <c r="A38" s="15">
        <v>14</v>
      </c>
      <c r="B38" s="15">
        <v>6.9759663865546226</v>
      </c>
      <c r="C38" s="15">
        <v>-1.9759663865546226</v>
      </c>
    </row>
    <row r="39" spans="1:3" x14ac:dyDescent="0.35">
      <c r="A39" s="15">
        <v>15</v>
      </c>
      <c r="B39" s="15">
        <v>7.1493557422969189</v>
      </c>
      <c r="C39" s="15">
        <v>0.85064425770308105</v>
      </c>
    </row>
    <row r="40" spans="1:3" x14ac:dyDescent="0.35">
      <c r="A40" s="15">
        <v>16</v>
      </c>
      <c r="B40" s="15">
        <v>7.1493557422969189</v>
      </c>
      <c r="C40" s="15">
        <v>-1.1493557422969189</v>
      </c>
    </row>
    <row r="41" spans="1:3" x14ac:dyDescent="0.35">
      <c r="A41" s="15">
        <v>17</v>
      </c>
      <c r="B41" s="15">
        <v>7.322745098039217</v>
      </c>
      <c r="C41" s="15">
        <v>-2.322745098039217</v>
      </c>
    </row>
    <row r="42" spans="1:3" x14ac:dyDescent="0.35">
      <c r="A42" s="15">
        <v>18</v>
      </c>
      <c r="B42" s="15">
        <v>7.6695238095238096</v>
      </c>
      <c r="C42" s="15">
        <v>1.3304761904761904</v>
      </c>
    </row>
    <row r="43" spans="1:3" x14ac:dyDescent="0.35">
      <c r="A43" s="15">
        <v>19</v>
      </c>
      <c r="B43" s="15">
        <v>7.6695238095238096</v>
      </c>
      <c r="C43" s="15">
        <v>0.33047619047619037</v>
      </c>
    </row>
    <row r="44" spans="1:3" x14ac:dyDescent="0.35">
      <c r="A44" s="15">
        <v>20</v>
      </c>
      <c r="B44" s="15">
        <v>8.016302521008404</v>
      </c>
      <c r="C44" s="15">
        <v>0.98369747899159599</v>
      </c>
    </row>
    <row r="45" spans="1:3" x14ac:dyDescent="0.35">
      <c r="A45" s="15">
        <v>21</v>
      </c>
      <c r="B45" s="15">
        <v>8.1896918767507003</v>
      </c>
      <c r="C45" s="15">
        <v>-0.18969187675070032</v>
      </c>
    </row>
    <row r="46" spans="1:3" x14ac:dyDescent="0.35">
      <c r="A46" s="15">
        <v>22</v>
      </c>
      <c r="B46" s="15">
        <v>8.1896918767507003</v>
      </c>
      <c r="C46" s="15">
        <v>-2.1896918767507003</v>
      </c>
    </row>
    <row r="47" spans="1:3" x14ac:dyDescent="0.35">
      <c r="A47" s="15">
        <v>23</v>
      </c>
      <c r="B47" s="15">
        <v>8.5364705882352947</v>
      </c>
      <c r="C47" s="15">
        <v>1.4635294117647053</v>
      </c>
    </row>
    <row r="48" spans="1:3" x14ac:dyDescent="0.35">
      <c r="A48" s="15">
        <v>24</v>
      </c>
      <c r="B48" s="15">
        <v>8.709859943977591</v>
      </c>
      <c r="C48" s="15">
        <v>-0.709859943977591</v>
      </c>
    </row>
    <row r="49" spans="1:3" ht="15" thickBot="1" x14ac:dyDescent="0.4">
      <c r="A49" s="18">
        <v>25</v>
      </c>
      <c r="B49" s="18">
        <v>8.709859943977591</v>
      </c>
      <c r="C49" s="18">
        <v>-0.709859943977591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Normal="100" zoomScalePageLayoutView="52" workbookViewId="0">
      <pane ySplit="1" topLeftCell="A2" activePane="bottomLeft" state="frozen"/>
      <selection pane="bottomLeft" activeCell="E20" sqref="E20"/>
    </sheetView>
  </sheetViews>
  <sheetFormatPr defaultColWidth="8.81640625" defaultRowHeight="14.5" x14ac:dyDescent="0.35"/>
  <cols>
    <col min="1" max="1" width="9.81640625" customWidth="1"/>
    <col min="2" max="2" width="12.453125" customWidth="1"/>
    <col min="3" max="3" width="12.54296875" customWidth="1"/>
    <col min="4" max="4" width="16.81640625" customWidth="1"/>
    <col min="5" max="5" width="11.453125" customWidth="1"/>
    <col min="6" max="6" width="3.81640625" customWidth="1"/>
  </cols>
  <sheetData>
    <row r="1" spans="1:8" s="4" customFormat="1" ht="66" customHeight="1" x14ac:dyDescent="0.35">
      <c r="A1" s="1"/>
      <c r="B1" s="2" t="s">
        <v>0</v>
      </c>
      <c r="C1" s="21" t="s">
        <v>36</v>
      </c>
      <c r="D1" s="22" t="s">
        <v>37</v>
      </c>
      <c r="E1" s="23" t="s">
        <v>35</v>
      </c>
    </row>
    <row r="2" spans="1:8" x14ac:dyDescent="0.35">
      <c r="A2" s="5"/>
      <c r="B2" s="5">
        <v>74</v>
      </c>
      <c r="C2" s="6">
        <v>4</v>
      </c>
      <c r="D2" s="24">
        <v>5.5888515406162469</v>
      </c>
      <c r="E2" s="15">
        <v>-1.5888515406162469</v>
      </c>
      <c r="G2" s="16" t="s">
        <v>38</v>
      </c>
      <c r="H2" s="15">
        <v>1.4799294601154303</v>
      </c>
    </row>
    <row r="3" spans="1:8" x14ac:dyDescent="0.35">
      <c r="A3" s="5"/>
      <c r="B3" s="5">
        <v>74</v>
      </c>
      <c r="C3" s="6">
        <v>5</v>
      </c>
      <c r="D3" s="24">
        <v>5.5888515406162469</v>
      </c>
      <c r="E3" s="15">
        <v>-0.58885154061624689</v>
      </c>
    </row>
    <row r="4" spans="1:8" x14ac:dyDescent="0.35">
      <c r="A4" s="5"/>
      <c r="B4" s="5">
        <v>75</v>
      </c>
      <c r="C4" s="6">
        <v>7</v>
      </c>
      <c r="D4" s="24">
        <v>5.762240896358545</v>
      </c>
      <c r="E4" s="15">
        <v>1.237759103641455</v>
      </c>
    </row>
    <row r="5" spans="1:8" x14ac:dyDescent="0.35">
      <c r="A5" s="5"/>
      <c r="B5" s="5">
        <v>76</v>
      </c>
      <c r="C5" s="25">
        <v>3</v>
      </c>
      <c r="D5" s="26">
        <v>5.9356302521008413</v>
      </c>
      <c r="E5" s="27">
        <v>-2.9356302521008413</v>
      </c>
    </row>
    <row r="6" spans="1:8" x14ac:dyDescent="0.35">
      <c r="A6" s="5"/>
      <c r="B6" s="5">
        <v>77</v>
      </c>
      <c r="C6" s="6">
        <v>6</v>
      </c>
      <c r="D6" s="24">
        <v>6.1090196078431376</v>
      </c>
      <c r="E6" s="15">
        <v>-0.10901960784313758</v>
      </c>
    </row>
    <row r="7" spans="1:8" x14ac:dyDescent="0.35">
      <c r="A7" s="5"/>
      <c r="B7" s="5">
        <v>78</v>
      </c>
      <c r="C7" s="25">
        <v>9</v>
      </c>
      <c r="D7" s="26">
        <v>6.2824089635854357</v>
      </c>
      <c r="E7" s="27">
        <v>2.7175910364145643</v>
      </c>
    </row>
    <row r="8" spans="1:8" x14ac:dyDescent="0.35">
      <c r="A8" s="5"/>
      <c r="B8" s="5">
        <v>79</v>
      </c>
      <c r="C8" s="6">
        <v>8</v>
      </c>
      <c r="D8" s="24">
        <v>6.455798319327732</v>
      </c>
      <c r="E8" s="15">
        <v>1.544201680672268</v>
      </c>
    </row>
    <row r="9" spans="1:8" x14ac:dyDescent="0.35">
      <c r="A9" s="5"/>
      <c r="B9" s="5">
        <v>80</v>
      </c>
      <c r="C9" s="6">
        <v>6</v>
      </c>
      <c r="D9" s="24">
        <v>6.6291876750700283</v>
      </c>
      <c r="E9" s="15">
        <v>-0.62918767507002826</v>
      </c>
    </row>
    <row r="10" spans="1:8" x14ac:dyDescent="0.35">
      <c r="A10" s="5"/>
      <c r="B10" s="5">
        <v>81</v>
      </c>
      <c r="C10" s="6">
        <v>8</v>
      </c>
      <c r="D10" s="24">
        <v>6.8025770308123263</v>
      </c>
      <c r="E10" s="15">
        <v>1.1974229691876737</v>
      </c>
    </row>
    <row r="11" spans="1:8" x14ac:dyDescent="0.35">
      <c r="A11" s="5"/>
      <c r="B11" s="5">
        <v>81</v>
      </c>
      <c r="C11" s="6">
        <v>8</v>
      </c>
      <c r="D11" s="24">
        <v>6.8025770308123263</v>
      </c>
      <c r="E11" s="15">
        <v>1.1974229691876737</v>
      </c>
    </row>
    <row r="12" spans="1:8" x14ac:dyDescent="0.35">
      <c r="A12" s="5"/>
      <c r="B12" s="5">
        <v>81</v>
      </c>
      <c r="C12" s="6">
        <v>7</v>
      </c>
      <c r="D12" s="24">
        <v>6.8025770308123263</v>
      </c>
      <c r="E12" s="15">
        <v>0.19742296918767366</v>
      </c>
    </row>
    <row r="13" spans="1:8" x14ac:dyDescent="0.35">
      <c r="A13" s="5"/>
      <c r="B13" s="5">
        <v>82</v>
      </c>
      <c r="C13" s="6">
        <v>8</v>
      </c>
      <c r="D13" s="24">
        <v>6.9759663865546226</v>
      </c>
      <c r="E13" s="15">
        <v>1.0240336134453774</v>
      </c>
    </row>
    <row r="14" spans="1:8" x14ac:dyDescent="0.35">
      <c r="A14" s="5"/>
      <c r="B14" s="5">
        <v>82</v>
      </c>
      <c r="C14" s="6">
        <v>8</v>
      </c>
      <c r="D14" s="24">
        <v>6.9759663865546226</v>
      </c>
      <c r="E14" s="15">
        <v>1.0240336134453774</v>
      </c>
    </row>
    <row r="15" spans="1:8" x14ac:dyDescent="0.35">
      <c r="A15" s="5"/>
      <c r="B15" s="5">
        <v>82</v>
      </c>
      <c r="C15" s="25">
        <v>5</v>
      </c>
      <c r="D15" s="26">
        <v>6.9759663865546226</v>
      </c>
      <c r="E15" s="27">
        <v>-1.9759663865546226</v>
      </c>
    </row>
    <row r="16" spans="1:8" x14ac:dyDescent="0.35">
      <c r="A16" s="5"/>
      <c r="B16" s="5">
        <v>83</v>
      </c>
      <c r="C16" s="6">
        <v>8</v>
      </c>
      <c r="D16" s="24">
        <v>7.1493557422969189</v>
      </c>
      <c r="E16" s="15">
        <v>0.85064425770308105</v>
      </c>
    </row>
    <row r="17" spans="1:5" x14ac:dyDescent="0.35">
      <c r="A17" s="5"/>
      <c r="B17" s="5">
        <v>83</v>
      </c>
      <c r="C17" s="6">
        <v>6</v>
      </c>
      <c r="D17" s="24">
        <v>7.1493557422969189</v>
      </c>
      <c r="E17" s="15">
        <v>-1.1493557422969189</v>
      </c>
    </row>
    <row r="18" spans="1:5" x14ac:dyDescent="0.35">
      <c r="A18" s="5"/>
      <c r="B18" s="5">
        <v>84</v>
      </c>
      <c r="C18" s="25">
        <v>5</v>
      </c>
      <c r="D18" s="26">
        <v>7.322745098039217</v>
      </c>
      <c r="E18" s="27">
        <v>-2.322745098039217</v>
      </c>
    </row>
    <row r="19" spans="1:5" x14ac:dyDescent="0.35">
      <c r="A19" s="5"/>
      <c r="B19" s="5">
        <v>86</v>
      </c>
      <c r="C19" s="6">
        <v>9</v>
      </c>
      <c r="D19" s="24">
        <v>7.6695238095238096</v>
      </c>
      <c r="E19" s="15">
        <v>1.3304761904761904</v>
      </c>
    </row>
    <row r="20" spans="1:5" x14ac:dyDescent="0.35">
      <c r="A20" s="5"/>
      <c r="B20" s="5">
        <v>86</v>
      </c>
      <c r="C20" s="6">
        <v>8</v>
      </c>
      <c r="D20" s="24">
        <v>7.6695238095238096</v>
      </c>
      <c r="E20" s="15" t="s">
        <v>66</v>
      </c>
    </row>
    <row r="21" spans="1:5" x14ac:dyDescent="0.35">
      <c r="A21" s="5"/>
      <c r="B21" s="5">
        <v>88</v>
      </c>
      <c r="C21" s="6">
        <v>9</v>
      </c>
      <c r="D21" s="24">
        <v>8.016302521008404</v>
      </c>
      <c r="E21" s="15">
        <v>0.98369747899159599</v>
      </c>
    </row>
    <row r="22" spans="1:5" x14ac:dyDescent="0.35">
      <c r="A22" s="5"/>
      <c r="B22" s="5">
        <v>89</v>
      </c>
      <c r="C22" s="6">
        <v>8</v>
      </c>
      <c r="D22" s="24">
        <v>8.1896918767507003</v>
      </c>
      <c r="E22" s="15">
        <v>-0.18969187675070032</v>
      </c>
    </row>
    <row r="23" spans="1:5" x14ac:dyDescent="0.35">
      <c r="A23" s="5"/>
      <c r="B23" s="5">
        <v>89</v>
      </c>
      <c r="C23" s="25">
        <v>6</v>
      </c>
      <c r="D23" s="26">
        <v>8.1896918767507003</v>
      </c>
      <c r="E23" s="27">
        <v>-2.1896918767507003</v>
      </c>
    </row>
    <row r="24" spans="1:5" x14ac:dyDescent="0.35">
      <c r="A24" s="5"/>
      <c r="B24" s="5">
        <v>91</v>
      </c>
      <c r="C24" s="6">
        <v>10</v>
      </c>
      <c r="D24" s="24">
        <v>8.5364705882352947</v>
      </c>
      <c r="E24" s="15">
        <v>1.4635294117647053</v>
      </c>
    </row>
    <row r="25" spans="1:5" x14ac:dyDescent="0.35">
      <c r="A25" s="5"/>
      <c r="B25" s="5">
        <v>92</v>
      </c>
      <c r="C25" s="8">
        <v>8</v>
      </c>
      <c r="D25" s="24">
        <v>8.709859943977591</v>
      </c>
      <c r="E25" s="15">
        <v>-0.709859943977591</v>
      </c>
    </row>
    <row r="26" spans="1:5" x14ac:dyDescent="0.35">
      <c r="A26" s="5"/>
      <c r="B26" s="5">
        <v>92</v>
      </c>
      <c r="C26" s="8">
        <v>8</v>
      </c>
      <c r="D26" s="24">
        <v>8.709859943977591</v>
      </c>
      <c r="E26" s="15">
        <v>-0.709859943977591</v>
      </c>
    </row>
    <row r="27" spans="1:5" x14ac:dyDescent="0.35">
      <c r="A27" s="9" t="s">
        <v>2</v>
      </c>
      <c r="B27" s="10">
        <f>AVERAGE(B2:B26)</f>
        <v>82.6</v>
      </c>
    </row>
    <row r="28" spans="1:5" x14ac:dyDescent="0.35">
      <c r="A28" s="9" t="s">
        <v>3</v>
      </c>
      <c r="B28" s="10">
        <f>MEDIAN(B2:B26)</f>
        <v>82</v>
      </c>
    </row>
    <row r="29" spans="1:5" x14ac:dyDescent="0.35">
      <c r="A29" s="9" t="s">
        <v>4</v>
      </c>
      <c r="B29" s="10">
        <f>_xlfn.MODE.MULT(B2:B26)</f>
        <v>81</v>
      </c>
    </row>
    <row r="30" spans="1:5" x14ac:dyDescent="0.35">
      <c r="A30" s="9" t="s">
        <v>5</v>
      </c>
      <c r="B30" s="10">
        <f>SUM(B26-B2)</f>
        <v>18</v>
      </c>
    </row>
    <row r="31" spans="1:5" x14ac:dyDescent="0.35">
      <c r="A31" s="9" t="s">
        <v>6</v>
      </c>
      <c r="B31" s="11">
        <f>_xlfn.STDEV.P(B2:B26)</f>
        <v>5.3441556863549566</v>
      </c>
    </row>
    <row r="33" spans="2:12" x14ac:dyDescent="0.35">
      <c r="B33" s="14"/>
      <c r="C33" s="15"/>
      <c r="L33" s="13"/>
    </row>
    <row r="34" spans="2:12" x14ac:dyDescent="0.35">
      <c r="B34" s="14"/>
      <c r="C34" s="15"/>
    </row>
    <row r="35" spans="2:12" x14ac:dyDescent="0.35">
      <c r="B35" s="16" t="s">
        <v>38</v>
      </c>
      <c r="C35" s="15">
        <v>1.4799294601154303</v>
      </c>
      <c r="G35" s="13"/>
    </row>
    <row r="36" spans="2:12" x14ac:dyDescent="0.35">
      <c r="G36" s="2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Normal="100" zoomScalePageLayoutView="52" workbookViewId="0">
      <pane ySplit="1" topLeftCell="A25" activePane="bottomLeft" state="frozen"/>
      <selection pane="bottomLeft" activeCell="B33" sqref="B33:B35"/>
    </sheetView>
  </sheetViews>
  <sheetFormatPr defaultColWidth="8.81640625" defaultRowHeight="14.5" x14ac:dyDescent="0.35"/>
  <cols>
    <col min="1" max="5" width="14.453125" customWidth="1"/>
    <col min="6" max="6" width="12.54296875" customWidth="1"/>
    <col min="7" max="7" width="39.453125" customWidth="1"/>
    <col min="8" max="8" width="22.26953125" customWidth="1"/>
  </cols>
  <sheetData>
    <row r="1" spans="1:8" s="4" customFormat="1" ht="102" customHeight="1" x14ac:dyDescent="0.35">
      <c r="A1" s="39" t="s">
        <v>39</v>
      </c>
      <c r="B1" s="39" t="s">
        <v>40</v>
      </c>
      <c r="C1" s="40"/>
      <c r="D1" s="39"/>
      <c r="E1" s="41"/>
      <c r="F1" s="30"/>
      <c r="G1" s="31"/>
      <c r="H1" s="31"/>
    </row>
    <row r="2" spans="1:8" ht="15.5" x14ac:dyDescent="0.35">
      <c r="A2" s="5"/>
      <c r="B2" s="5">
        <v>70</v>
      </c>
      <c r="C2" s="32"/>
      <c r="D2" s="38"/>
      <c r="E2" s="38"/>
      <c r="F2" s="33"/>
      <c r="G2" s="34"/>
      <c r="H2" s="15"/>
    </row>
    <row r="3" spans="1:8" ht="15.5" x14ac:dyDescent="0.35">
      <c r="A3" s="5"/>
      <c r="B3" s="5">
        <v>71</v>
      </c>
      <c r="C3" s="32"/>
      <c r="D3" s="38"/>
      <c r="E3" s="38"/>
      <c r="F3" s="33"/>
      <c r="G3" s="34"/>
      <c r="H3" s="15"/>
    </row>
    <row r="4" spans="1:8" ht="15.5" x14ac:dyDescent="0.35">
      <c r="A4" s="5"/>
      <c r="B4" s="5">
        <v>71</v>
      </c>
      <c r="C4" s="32"/>
      <c r="D4" s="38"/>
      <c r="E4" s="38"/>
      <c r="F4" s="33"/>
      <c r="G4" s="34"/>
      <c r="H4" s="15"/>
    </row>
    <row r="5" spans="1:8" ht="15.5" x14ac:dyDescent="0.35">
      <c r="A5" s="5"/>
      <c r="B5" s="5">
        <v>75</v>
      </c>
      <c r="C5" s="32"/>
      <c r="D5" s="38"/>
      <c r="E5" s="38"/>
      <c r="F5" s="33"/>
      <c r="G5" s="34"/>
      <c r="H5" s="15"/>
    </row>
    <row r="6" spans="1:8" ht="15.5" x14ac:dyDescent="0.35">
      <c r="A6" s="5"/>
      <c r="B6" s="5">
        <v>75</v>
      </c>
      <c r="C6" s="32"/>
      <c r="D6" s="38"/>
      <c r="E6" s="38"/>
      <c r="F6" s="33"/>
      <c r="G6" s="34"/>
      <c r="H6" s="15"/>
    </row>
    <row r="7" spans="1:8" ht="15.5" x14ac:dyDescent="0.35">
      <c r="A7" s="5"/>
      <c r="B7" s="5">
        <v>76</v>
      </c>
      <c r="C7" s="32"/>
      <c r="D7" s="38"/>
      <c r="E7" s="38"/>
      <c r="F7" s="33"/>
      <c r="G7" s="34"/>
      <c r="H7" s="15"/>
    </row>
    <row r="8" spans="1:8" ht="15.5" x14ac:dyDescent="0.35">
      <c r="A8" s="5"/>
      <c r="B8" s="5">
        <v>78</v>
      </c>
      <c r="C8" s="32"/>
      <c r="D8" s="38"/>
      <c r="E8" s="38"/>
      <c r="F8" s="33"/>
      <c r="G8" s="34"/>
      <c r="H8" s="15"/>
    </row>
    <row r="9" spans="1:8" ht="15.5" x14ac:dyDescent="0.35">
      <c r="A9" s="5"/>
      <c r="B9" s="5">
        <v>80</v>
      </c>
      <c r="C9" s="32"/>
      <c r="D9" s="38"/>
      <c r="E9" s="38"/>
      <c r="F9" s="33"/>
      <c r="G9" s="34"/>
      <c r="H9" s="15"/>
    </row>
    <row r="10" spans="1:8" ht="15.5" x14ac:dyDescent="0.35">
      <c r="A10" s="5"/>
      <c r="B10" s="5">
        <v>81</v>
      </c>
      <c r="C10" s="32"/>
      <c r="D10" s="38"/>
      <c r="E10" s="38"/>
      <c r="F10" s="33"/>
      <c r="G10" s="34"/>
      <c r="H10" s="15"/>
    </row>
    <row r="11" spans="1:8" ht="15.5" x14ac:dyDescent="0.35">
      <c r="A11" s="5"/>
      <c r="B11" s="5">
        <v>82</v>
      </c>
      <c r="C11" s="32"/>
      <c r="D11" s="38"/>
      <c r="E11" s="38"/>
      <c r="F11" s="33"/>
      <c r="G11" s="34"/>
      <c r="H11" s="15"/>
    </row>
    <row r="12" spans="1:8" ht="15.5" x14ac:dyDescent="0.35">
      <c r="A12" s="5"/>
      <c r="B12" s="5">
        <v>82</v>
      </c>
      <c r="C12" s="32"/>
      <c r="D12" s="38"/>
      <c r="E12" s="38"/>
      <c r="F12" s="33"/>
      <c r="G12" s="34"/>
      <c r="H12" s="15"/>
    </row>
    <row r="13" spans="1:8" ht="15.5" x14ac:dyDescent="0.35">
      <c r="A13" s="5"/>
      <c r="B13" s="5">
        <v>82</v>
      </c>
      <c r="C13" s="32"/>
      <c r="D13" s="38"/>
      <c r="E13" s="38"/>
      <c r="F13" s="33"/>
      <c r="G13" s="34"/>
      <c r="H13" s="15"/>
    </row>
    <row r="14" spans="1:8" ht="15.5" x14ac:dyDescent="0.35">
      <c r="A14" s="5"/>
      <c r="B14" s="5">
        <v>83</v>
      </c>
      <c r="C14" s="32"/>
      <c r="D14" s="38"/>
      <c r="E14" s="38"/>
      <c r="F14" s="33"/>
      <c r="G14" s="34"/>
      <c r="H14" s="15"/>
    </row>
    <row r="15" spans="1:8" ht="15.5" x14ac:dyDescent="0.35">
      <c r="A15" s="5"/>
      <c r="B15" s="5">
        <v>83</v>
      </c>
      <c r="C15" s="32"/>
      <c r="D15" s="38"/>
      <c r="E15" s="38"/>
      <c r="F15" s="33"/>
      <c r="G15" s="34"/>
      <c r="H15" s="15"/>
    </row>
    <row r="16" spans="1:8" ht="15.5" x14ac:dyDescent="0.35">
      <c r="A16" s="5"/>
      <c r="B16" s="5">
        <v>83</v>
      </c>
      <c r="C16" s="32"/>
      <c r="D16" s="38"/>
      <c r="E16" s="38"/>
      <c r="F16" s="33"/>
      <c r="G16" s="34"/>
      <c r="H16" s="15"/>
    </row>
    <row r="17" spans="1:8" ht="15.5" x14ac:dyDescent="0.35">
      <c r="A17" s="5"/>
      <c r="B17" s="5">
        <v>83</v>
      </c>
      <c r="C17" s="32"/>
      <c r="D17" s="38"/>
      <c r="E17" s="38"/>
      <c r="F17" s="33"/>
      <c r="G17" s="34"/>
      <c r="H17" s="15"/>
    </row>
    <row r="18" spans="1:8" ht="15.5" x14ac:dyDescent="0.35">
      <c r="A18" s="5"/>
      <c r="B18" s="5">
        <v>83</v>
      </c>
      <c r="C18" s="32"/>
      <c r="D18" s="38"/>
      <c r="E18" s="38"/>
      <c r="F18" s="33"/>
      <c r="G18" s="34"/>
      <c r="H18" s="15"/>
    </row>
    <row r="19" spans="1:8" ht="15.5" x14ac:dyDescent="0.35">
      <c r="A19" s="5"/>
      <c r="B19" s="5">
        <v>85</v>
      </c>
      <c r="C19" s="32"/>
      <c r="D19" s="38"/>
      <c r="E19" s="38"/>
      <c r="F19" s="33"/>
      <c r="G19" s="34"/>
      <c r="H19" s="15"/>
    </row>
    <row r="20" spans="1:8" ht="15.5" x14ac:dyDescent="0.35">
      <c r="A20" s="5"/>
      <c r="B20" s="5">
        <v>86</v>
      </c>
      <c r="C20" s="32"/>
      <c r="D20" s="38"/>
      <c r="E20" s="38"/>
      <c r="F20" s="33"/>
      <c r="G20" s="34"/>
      <c r="H20" s="15"/>
    </row>
    <row r="21" spans="1:8" ht="15.5" x14ac:dyDescent="0.35">
      <c r="A21" s="5"/>
      <c r="B21" s="5">
        <v>87</v>
      </c>
      <c r="C21" s="32"/>
      <c r="D21" s="38"/>
      <c r="E21" s="38"/>
      <c r="F21" s="33"/>
      <c r="G21" s="34"/>
      <c r="H21" s="15"/>
    </row>
    <row r="22" spans="1:8" ht="15.5" x14ac:dyDescent="0.35">
      <c r="A22" s="5"/>
      <c r="B22" s="5">
        <v>88</v>
      </c>
      <c r="C22" s="32"/>
      <c r="D22" s="38"/>
      <c r="E22" s="38"/>
      <c r="F22" s="33"/>
      <c r="G22" s="34"/>
      <c r="H22" s="15"/>
    </row>
    <row r="23" spans="1:8" ht="15.5" x14ac:dyDescent="0.35">
      <c r="A23" s="5"/>
      <c r="B23" s="5">
        <v>90</v>
      </c>
      <c r="C23" s="32"/>
      <c r="D23" s="38"/>
      <c r="E23" s="38"/>
      <c r="F23" s="33"/>
      <c r="G23" s="34"/>
      <c r="H23" s="15"/>
    </row>
    <row r="24" spans="1:8" ht="15.5" x14ac:dyDescent="0.35">
      <c r="A24" s="5"/>
      <c r="B24" s="5">
        <v>90</v>
      </c>
      <c r="C24" s="32"/>
      <c r="D24" s="38"/>
      <c r="E24" s="38"/>
      <c r="F24" s="33"/>
      <c r="G24" s="34"/>
      <c r="H24" s="15"/>
    </row>
    <row r="25" spans="1:8" ht="15.5" x14ac:dyDescent="0.35">
      <c r="A25" s="5"/>
      <c r="B25" s="5">
        <v>90</v>
      </c>
      <c r="C25" s="32"/>
      <c r="D25" s="38"/>
      <c r="E25" s="38"/>
      <c r="F25" s="35"/>
      <c r="G25" s="34"/>
      <c r="H25" s="15"/>
    </row>
    <row r="26" spans="1:8" ht="15.5" x14ac:dyDescent="0.35">
      <c r="A26" s="5"/>
      <c r="B26" s="5">
        <v>91</v>
      </c>
      <c r="C26" s="32"/>
      <c r="D26" s="38"/>
      <c r="E26" s="38"/>
      <c r="F26" s="35"/>
      <c r="G26" s="34"/>
      <c r="H26" s="15"/>
    </row>
    <row r="27" spans="1:8" x14ac:dyDescent="0.35">
      <c r="A27" s="9" t="s">
        <v>2</v>
      </c>
      <c r="B27" s="10">
        <f>AVERAGE(B2:B26)</f>
        <v>81.8</v>
      </c>
      <c r="C27" s="8"/>
      <c r="D27" s="36"/>
      <c r="E27" s="36"/>
      <c r="F27" s="37"/>
      <c r="G27" s="37"/>
      <c r="H27" s="37"/>
    </row>
    <row r="28" spans="1:8" x14ac:dyDescent="0.35">
      <c r="A28" s="9" t="s">
        <v>3</v>
      </c>
      <c r="B28" s="10">
        <f>MEDIAN(B2:B26)</f>
        <v>83</v>
      </c>
      <c r="C28" s="10"/>
    </row>
    <row r="29" spans="1:8" x14ac:dyDescent="0.35">
      <c r="A29" s="9" t="s">
        <v>4</v>
      </c>
      <c r="B29" s="10">
        <f>_xlfn.MODE.MULT(B2:B26)</f>
        <v>83</v>
      </c>
      <c r="C29" s="10"/>
    </row>
    <row r="30" spans="1:8" x14ac:dyDescent="0.35">
      <c r="A30" s="9" t="s">
        <v>5</v>
      </c>
      <c r="B30" s="10">
        <f>SUM(B26-B2)</f>
        <v>21</v>
      </c>
      <c r="C30" s="10"/>
    </row>
    <row r="31" spans="1:8" x14ac:dyDescent="0.35">
      <c r="A31" s="9" t="s">
        <v>6</v>
      </c>
      <c r="B31" s="11">
        <f>_xlfn.STDEV.P(B2:B26)</f>
        <v>6.0133185513491636</v>
      </c>
      <c r="C31" s="11"/>
    </row>
    <row r="33" spans="2:15" x14ac:dyDescent="0.35">
      <c r="B33" s="14"/>
      <c r="C33" s="15"/>
      <c r="D33" s="12"/>
      <c r="I33" s="15"/>
      <c r="O33" s="13"/>
    </row>
    <row r="34" spans="2:15" x14ac:dyDescent="0.35">
      <c r="B34" s="14"/>
      <c r="C34" s="15"/>
      <c r="E34" s="15"/>
      <c r="I34" s="15"/>
    </row>
    <row r="35" spans="2:15" x14ac:dyDescent="0.35">
      <c r="B35" s="16"/>
      <c r="C35" s="15"/>
      <c r="E35" s="15"/>
      <c r="I35" s="15"/>
      <c r="J35" s="13"/>
    </row>
    <row r="36" spans="2:15" x14ac:dyDescent="0.35">
      <c r="E36" s="15"/>
      <c r="J36" s="2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Normal="100" zoomScalePageLayoutView="52" workbookViewId="0">
      <pane ySplit="1" topLeftCell="A2" activePane="bottomLeft" state="frozen"/>
      <selection pane="bottomLeft" activeCell="E35" sqref="E35"/>
    </sheetView>
  </sheetViews>
  <sheetFormatPr defaultColWidth="8.81640625" defaultRowHeight="14.5" x14ac:dyDescent="0.35"/>
  <cols>
    <col min="1" max="1" width="11.81640625" customWidth="1"/>
    <col min="2" max="2" width="12.453125" customWidth="1"/>
    <col min="3" max="4" width="14.453125" customWidth="1"/>
    <col min="5" max="5" width="13.54296875" customWidth="1"/>
    <col min="6" max="6" width="12.54296875" customWidth="1"/>
    <col min="7" max="7" width="14.54296875" customWidth="1"/>
    <col min="8" max="8" width="14.453125" customWidth="1"/>
    <col min="9" max="9" width="13.1796875" customWidth="1"/>
  </cols>
  <sheetData>
    <row r="1" spans="1:9" s="4" customFormat="1" ht="82.5" customHeight="1" x14ac:dyDescent="0.35">
      <c r="A1" s="2" t="s">
        <v>39</v>
      </c>
      <c r="B1" s="2" t="s">
        <v>40</v>
      </c>
      <c r="C1" s="29" t="s">
        <v>41</v>
      </c>
      <c r="D1" s="2" t="s">
        <v>42</v>
      </c>
      <c r="E1" s="3" t="s">
        <v>43</v>
      </c>
      <c r="F1" s="30"/>
      <c r="G1" s="42" t="s">
        <v>41</v>
      </c>
      <c r="H1" s="43" t="s">
        <v>42</v>
      </c>
      <c r="I1" s="44" t="s">
        <v>43</v>
      </c>
    </row>
    <row r="2" spans="1:9" ht="15.5" x14ac:dyDescent="0.35">
      <c r="A2" s="5"/>
      <c r="B2" s="5">
        <v>70</v>
      </c>
      <c r="C2" s="32">
        <f>SUM(C$33+(C$34*B2))</f>
        <v>4.8952941176470599</v>
      </c>
      <c r="D2" s="32">
        <f>SUM(C2+C$35)</f>
        <v>6.3752235777624904</v>
      </c>
      <c r="E2" s="32">
        <f>SUM(C2-C$35)</f>
        <v>3.4153646575316294</v>
      </c>
      <c r="F2" s="33"/>
      <c r="G2" s="45">
        <v>4.8952941176470599</v>
      </c>
      <c r="H2" s="45">
        <v>6.3752235777624904</v>
      </c>
      <c r="I2" s="45">
        <v>3.4153646575316294</v>
      </c>
    </row>
    <row r="3" spans="1:9" ht="15.5" x14ac:dyDescent="0.35">
      <c r="A3" s="5"/>
      <c r="B3" s="5">
        <v>71</v>
      </c>
      <c r="C3" s="32">
        <f t="shared" ref="C3:C26" si="0">SUM(C$33+(C$34*B3))</f>
        <v>5.0686834733893562</v>
      </c>
      <c r="D3" s="32">
        <f t="shared" ref="D3:D26" si="1">SUM(C3+C$35)</f>
        <v>6.5486129335047867</v>
      </c>
      <c r="E3" s="32">
        <f t="shared" ref="E3:E26" si="2">SUM(C3-C$35)</f>
        <v>3.5887540132739257</v>
      </c>
      <c r="F3" s="33"/>
      <c r="G3" s="45">
        <v>5.0686834733893562</v>
      </c>
      <c r="H3" s="45">
        <v>6.5486129335047867</v>
      </c>
      <c r="I3" s="45">
        <v>3.5887540132739257</v>
      </c>
    </row>
    <row r="4" spans="1:9" ht="15.5" x14ac:dyDescent="0.35">
      <c r="A4" s="5"/>
      <c r="B4" s="5">
        <v>71</v>
      </c>
      <c r="C4" s="32">
        <f t="shared" si="0"/>
        <v>5.0686834733893562</v>
      </c>
      <c r="D4" s="32">
        <f t="shared" si="1"/>
        <v>6.5486129335047867</v>
      </c>
      <c r="E4" s="32">
        <f t="shared" si="2"/>
        <v>3.5887540132739257</v>
      </c>
      <c r="F4" s="33"/>
      <c r="G4" s="45">
        <v>5.0686834733893562</v>
      </c>
      <c r="H4" s="45">
        <v>6.5486129335047867</v>
      </c>
      <c r="I4" s="45">
        <v>3.5887540132739257</v>
      </c>
    </row>
    <row r="5" spans="1:9" ht="15.5" x14ac:dyDescent="0.35">
      <c r="A5" s="5"/>
      <c r="B5" s="5">
        <v>75</v>
      </c>
      <c r="C5" s="32">
        <f t="shared" si="0"/>
        <v>5.762240896358545</v>
      </c>
      <c r="D5" s="32">
        <f t="shared" si="1"/>
        <v>7.2421703564739754</v>
      </c>
      <c r="E5" s="32">
        <f t="shared" si="2"/>
        <v>4.2823114362431145</v>
      </c>
      <c r="F5" s="33"/>
      <c r="G5" s="45">
        <v>5.762240896358545</v>
      </c>
      <c r="H5" s="45">
        <v>7.2421703564739754</v>
      </c>
      <c r="I5" s="45">
        <v>4.2823114362431145</v>
      </c>
    </row>
    <row r="6" spans="1:9" ht="15.5" x14ac:dyDescent="0.35">
      <c r="A6" s="5"/>
      <c r="B6" s="5">
        <v>75</v>
      </c>
      <c r="C6" s="32">
        <f t="shared" si="0"/>
        <v>5.762240896358545</v>
      </c>
      <c r="D6" s="32">
        <f t="shared" si="1"/>
        <v>7.2421703564739754</v>
      </c>
      <c r="E6" s="32">
        <f t="shared" si="2"/>
        <v>4.2823114362431145</v>
      </c>
      <c r="F6" s="33"/>
      <c r="G6" s="45">
        <v>5.762240896358545</v>
      </c>
      <c r="H6" s="45">
        <v>7.2421703564739754</v>
      </c>
      <c r="I6" s="45">
        <v>4.2823114362431145</v>
      </c>
    </row>
    <row r="7" spans="1:9" ht="15.5" x14ac:dyDescent="0.35">
      <c r="A7" s="5"/>
      <c r="B7" s="5">
        <v>76</v>
      </c>
      <c r="C7" s="32">
        <f t="shared" si="0"/>
        <v>5.9356302521008413</v>
      </c>
      <c r="D7" s="32">
        <f t="shared" si="1"/>
        <v>7.4155597122162717</v>
      </c>
      <c r="E7" s="32">
        <f t="shared" si="2"/>
        <v>4.4557007919854108</v>
      </c>
      <c r="F7" s="33"/>
      <c r="G7" s="45">
        <v>5.9356302521008413</v>
      </c>
      <c r="H7" s="45">
        <v>7.4155597122162717</v>
      </c>
      <c r="I7" s="45">
        <v>4.4557007919854108</v>
      </c>
    </row>
    <row r="8" spans="1:9" ht="15.5" x14ac:dyDescent="0.35">
      <c r="A8" s="5"/>
      <c r="B8" s="5">
        <v>78</v>
      </c>
      <c r="C8" s="32">
        <f t="shared" si="0"/>
        <v>6.2824089635854357</v>
      </c>
      <c r="D8" s="32">
        <f t="shared" si="1"/>
        <v>7.7623384237008661</v>
      </c>
      <c r="E8" s="32">
        <f t="shared" si="2"/>
        <v>4.8024795034700052</v>
      </c>
      <c r="F8" s="33"/>
      <c r="G8" s="45">
        <v>6.2824089635854357</v>
      </c>
      <c r="H8" s="45">
        <v>7.7623384237008661</v>
      </c>
      <c r="I8" s="45">
        <v>4.8024795034700052</v>
      </c>
    </row>
    <row r="9" spans="1:9" ht="15.5" x14ac:dyDescent="0.35">
      <c r="A9" s="5"/>
      <c r="B9" s="5">
        <v>80</v>
      </c>
      <c r="C9" s="32">
        <f t="shared" si="0"/>
        <v>6.6291876750700283</v>
      </c>
      <c r="D9" s="32">
        <f t="shared" si="1"/>
        <v>8.1091171351854587</v>
      </c>
      <c r="E9" s="32">
        <f t="shared" si="2"/>
        <v>5.1492582149545978</v>
      </c>
      <c r="F9" s="33"/>
      <c r="G9" s="45">
        <v>6.6291876750700283</v>
      </c>
      <c r="H9" s="45">
        <v>8.1091171351854587</v>
      </c>
      <c r="I9" s="45">
        <v>5.1492582149545978</v>
      </c>
    </row>
    <row r="10" spans="1:9" ht="15.5" x14ac:dyDescent="0.35">
      <c r="A10" s="5"/>
      <c r="B10" s="5">
        <v>81</v>
      </c>
      <c r="C10" s="32">
        <f t="shared" si="0"/>
        <v>6.8025770308123263</v>
      </c>
      <c r="D10" s="32">
        <f t="shared" si="1"/>
        <v>8.2825064909277568</v>
      </c>
      <c r="E10" s="32">
        <f t="shared" si="2"/>
        <v>5.3226475706968959</v>
      </c>
      <c r="F10" s="33"/>
      <c r="G10" s="45">
        <v>6.8025770308123263</v>
      </c>
      <c r="H10" s="45">
        <v>8.2825064909277568</v>
      </c>
      <c r="I10" s="45">
        <v>5.3226475706968959</v>
      </c>
    </row>
    <row r="11" spans="1:9" ht="15.5" x14ac:dyDescent="0.35">
      <c r="A11" s="5"/>
      <c r="B11" s="5">
        <v>82</v>
      </c>
      <c r="C11" s="32">
        <f t="shared" si="0"/>
        <v>6.9759663865546226</v>
      </c>
      <c r="D11" s="32">
        <f t="shared" si="1"/>
        <v>8.4558958466700531</v>
      </c>
      <c r="E11" s="32">
        <f t="shared" si="2"/>
        <v>5.4960369264391922</v>
      </c>
      <c r="F11" s="33"/>
      <c r="G11" s="45">
        <v>6.9759663865546226</v>
      </c>
      <c r="H11" s="45">
        <v>8.4558958466700531</v>
      </c>
      <c r="I11" s="45">
        <v>5.4960369264391922</v>
      </c>
    </row>
    <row r="12" spans="1:9" ht="15.5" x14ac:dyDescent="0.35">
      <c r="A12" s="5"/>
      <c r="B12" s="5">
        <v>82</v>
      </c>
      <c r="C12" s="32">
        <f t="shared" si="0"/>
        <v>6.9759663865546226</v>
      </c>
      <c r="D12" s="32">
        <f t="shared" si="1"/>
        <v>8.4558958466700531</v>
      </c>
      <c r="E12" s="32">
        <f t="shared" si="2"/>
        <v>5.4960369264391922</v>
      </c>
      <c r="F12" s="33"/>
      <c r="G12" s="45">
        <v>6.9759663865546226</v>
      </c>
      <c r="H12" s="45">
        <v>8.4558958466700531</v>
      </c>
      <c r="I12" s="45">
        <v>5.4960369264391922</v>
      </c>
    </row>
    <row r="13" spans="1:9" ht="15.5" x14ac:dyDescent="0.35">
      <c r="A13" s="5"/>
      <c r="B13" s="5">
        <v>82</v>
      </c>
      <c r="C13" s="32">
        <f t="shared" si="0"/>
        <v>6.9759663865546226</v>
      </c>
      <c r="D13" s="32">
        <f t="shared" si="1"/>
        <v>8.4558958466700531</v>
      </c>
      <c r="E13" s="32">
        <f t="shared" si="2"/>
        <v>5.4960369264391922</v>
      </c>
      <c r="F13" s="33"/>
      <c r="G13" s="45">
        <v>6.9759663865546226</v>
      </c>
      <c r="H13" s="45">
        <v>8.4558958466700531</v>
      </c>
      <c r="I13" s="45">
        <v>5.4960369264391922</v>
      </c>
    </row>
    <row r="14" spans="1:9" ht="15.5" x14ac:dyDescent="0.35">
      <c r="A14" s="5"/>
      <c r="B14" s="5">
        <v>83</v>
      </c>
      <c r="C14" s="32">
        <f t="shared" si="0"/>
        <v>7.1493557422969189</v>
      </c>
      <c r="D14" s="32">
        <f t="shared" si="1"/>
        <v>8.6292852024123494</v>
      </c>
      <c r="E14" s="32">
        <f t="shared" si="2"/>
        <v>5.6694262821814885</v>
      </c>
      <c r="F14" s="33"/>
      <c r="G14" s="45">
        <v>7.1493557422969189</v>
      </c>
      <c r="H14" s="45">
        <v>8.6292852024123494</v>
      </c>
      <c r="I14" s="45">
        <v>5.6694262821814885</v>
      </c>
    </row>
    <row r="15" spans="1:9" ht="15.5" x14ac:dyDescent="0.35">
      <c r="A15" s="5"/>
      <c r="B15" s="5">
        <v>83</v>
      </c>
      <c r="C15" s="32">
        <f t="shared" si="0"/>
        <v>7.1493557422969189</v>
      </c>
      <c r="D15" s="32">
        <f t="shared" si="1"/>
        <v>8.6292852024123494</v>
      </c>
      <c r="E15" s="32">
        <f t="shared" si="2"/>
        <v>5.6694262821814885</v>
      </c>
      <c r="F15" s="33"/>
      <c r="G15" s="45">
        <v>7.1493557422969189</v>
      </c>
      <c r="H15" s="45">
        <v>8.6292852024123494</v>
      </c>
      <c r="I15" s="45">
        <v>5.6694262821814885</v>
      </c>
    </row>
    <row r="16" spans="1:9" ht="15.5" x14ac:dyDescent="0.35">
      <c r="A16" s="5"/>
      <c r="B16" s="5">
        <v>83</v>
      </c>
      <c r="C16" s="32">
        <f t="shared" si="0"/>
        <v>7.1493557422969189</v>
      </c>
      <c r="D16" s="32">
        <f t="shared" si="1"/>
        <v>8.6292852024123494</v>
      </c>
      <c r="E16" s="32">
        <f t="shared" si="2"/>
        <v>5.6694262821814885</v>
      </c>
      <c r="F16" s="33"/>
      <c r="G16" s="45">
        <v>7.1493557422969189</v>
      </c>
      <c r="H16" s="45">
        <v>8.6292852024123494</v>
      </c>
      <c r="I16" s="45">
        <v>5.6694262821814885</v>
      </c>
    </row>
    <row r="17" spans="1:9" ht="15.5" x14ac:dyDescent="0.35">
      <c r="A17" s="5"/>
      <c r="B17" s="5">
        <v>83</v>
      </c>
      <c r="C17" s="32">
        <f t="shared" si="0"/>
        <v>7.1493557422969189</v>
      </c>
      <c r="D17" s="32">
        <f t="shared" si="1"/>
        <v>8.6292852024123494</v>
      </c>
      <c r="E17" s="32">
        <f t="shared" si="2"/>
        <v>5.6694262821814885</v>
      </c>
      <c r="F17" s="33"/>
      <c r="G17" s="45">
        <v>7.1493557422969189</v>
      </c>
      <c r="H17" s="45">
        <v>8.6292852024123494</v>
      </c>
      <c r="I17" s="45">
        <v>5.6694262821814885</v>
      </c>
    </row>
    <row r="18" spans="1:9" ht="15.5" x14ac:dyDescent="0.35">
      <c r="A18" s="5"/>
      <c r="B18" s="5">
        <v>83</v>
      </c>
      <c r="C18" s="32">
        <f t="shared" si="0"/>
        <v>7.1493557422969189</v>
      </c>
      <c r="D18" s="32">
        <f t="shared" si="1"/>
        <v>8.6292852024123494</v>
      </c>
      <c r="E18" s="32">
        <f t="shared" si="2"/>
        <v>5.6694262821814885</v>
      </c>
      <c r="F18" s="33"/>
      <c r="G18" s="45">
        <v>7.1493557422969189</v>
      </c>
      <c r="H18" s="45">
        <v>8.6292852024123494</v>
      </c>
      <c r="I18" s="45">
        <v>5.6694262821814885</v>
      </c>
    </row>
    <row r="19" spans="1:9" ht="15.5" x14ac:dyDescent="0.35">
      <c r="A19" s="5"/>
      <c r="B19" s="5">
        <v>85</v>
      </c>
      <c r="C19" s="32">
        <f t="shared" si="0"/>
        <v>7.4961344537815133</v>
      </c>
      <c r="D19" s="32">
        <f t="shared" si="1"/>
        <v>8.9760639138969438</v>
      </c>
      <c r="E19" s="32">
        <f t="shared" si="2"/>
        <v>6.0162049936660829</v>
      </c>
      <c r="F19" s="33"/>
      <c r="G19" s="45">
        <v>7.4961344537815133</v>
      </c>
      <c r="H19" s="45">
        <v>8.9760639138969438</v>
      </c>
      <c r="I19" s="45">
        <v>6.0162049936660829</v>
      </c>
    </row>
    <row r="20" spans="1:9" ht="15.5" x14ac:dyDescent="0.35">
      <c r="A20" s="5"/>
      <c r="B20" s="5">
        <v>86</v>
      </c>
      <c r="C20" s="32">
        <f t="shared" si="0"/>
        <v>7.6695238095238096</v>
      </c>
      <c r="D20" s="32">
        <f t="shared" si="1"/>
        <v>9.1494532696392401</v>
      </c>
      <c r="E20" s="32">
        <f t="shared" si="2"/>
        <v>6.1895943494083792</v>
      </c>
      <c r="F20" s="33"/>
      <c r="G20" s="45">
        <v>7.6695238095238096</v>
      </c>
      <c r="H20" s="45">
        <v>9.1494532696392401</v>
      </c>
      <c r="I20" s="45">
        <v>6.1895943494083792</v>
      </c>
    </row>
    <row r="21" spans="1:9" ht="15.5" x14ac:dyDescent="0.35">
      <c r="A21" s="5"/>
      <c r="B21" s="5">
        <v>87</v>
      </c>
      <c r="C21" s="32">
        <f t="shared" si="0"/>
        <v>7.8429131652661077</v>
      </c>
      <c r="D21" s="32">
        <f t="shared" si="1"/>
        <v>9.3228426253815382</v>
      </c>
      <c r="E21" s="32">
        <f t="shared" si="2"/>
        <v>6.3629837051506772</v>
      </c>
      <c r="F21" s="33"/>
      <c r="G21" s="45">
        <v>7.8429131652661077</v>
      </c>
      <c r="H21" s="45">
        <v>9.3228426253815382</v>
      </c>
      <c r="I21" s="45">
        <v>6.3629837051506772</v>
      </c>
    </row>
    <row r="22" spans="1:9" ht="15.5" x14ac:dyDescent="0.35">
      <c r="A22" s="5"/>
      <c r="B22" s="5">
        <v>88</v>
      </c>
      <c r="C22" s="32">
        <f t="shared" si="0"/>
        <v>8.016302521008404</v>
      </c>
      <c r="D22" s="32">
        <f t="shared" si="1"/>
        <v>9.4962319811238345</v>
      </c>
      <c r="E22" s="32">
        <f t="shared" si="2"/>
        <v>6.5363730608929735</v>
      </c>
      <c r="F22" s="33"/>
      <c r="G22" s="45">
        <v>8.016302521008404</v>
      </c>
      <c r="H22" s="45">
        <v>9.4962319811238345</v>
      </c>
      <c r="I22" s="45">
        <v>6.5363730608929735</v>
      </c>
    </row>
    <row r="23" spans="1:9" ht="15.5" x14ac:dyDescent="0.35">
      <c r="A23" s="5"/>
      <c r="B23" s="5">
        <v>90</v>
      </c>
      <c r="C23" s="32">
        <f t="shared" si="0"/>
        <v>8.3630812324929984</v>
      </c>
      <c r="D23" s="32">
        <f t="shared" si="1"/>
        <v>9.8430106926084289</v>
      </c>
      <c r="E23" s="32">
        <f t="shared" si="2"/>
        <v>6.8831517723775679</v>
      </c>
      <c r="F23" s="33"/>
      <c r="G23" s="45">
        <v>8.3630812324929984</v>
      </c>
      <c r="H23" s="45">
        <v>9.8430106926084289</v>
      </c>
      <c r="I23" s="45">
        <v>6.8831517723775679</v>
      </c>
    </row>
    <row r="24" spans="1:9" ht="15.5" x14ac:dyDescent="0.35">
      <c r="A24" s="5"/>
      <c r="B24" s="5">
        <v>90</v>
      </c>
      <c r="C24" s="32">
        <f t="shared" si="0"/>
        <v>8.3630812324929984</v>
      </c>
      <c r="D24" s="32">
        <f t="shared" si="1"/>
        <v>9.8430106926084289</v>
      </c>
      <c r="E24" s="32">
        <f t="shared" si="2"/>
        <v>6.8831517723775679</v>
      </c>
      <c r="F24" s="33"/>
      <c r="G24" s="45">
        <v>8.3630812324929984</v>
      </c>
      <c r="H24" s="45">
        <v>9.8430106926084289</v>
      </c>
      <c r="I24" s="45">
        <v>6.8831517723775679</v>
      </c>
    </row>
    <row r="25" spans="1:9" ht="15.5" x14ac:dyDescent="0.35">
      <c r="A25" s="5"/>
      <c r="B25" s="5">
        <v>90</v>
      </c>
      <c r="C25" s="32">
        <f t="shared" si="0"/>
        <v>8.3630812324929984</v>
      </c>
      <c r="D25" s="32">
        <f t="shared" si="1"/>
        <v>9.8430106926084289</v>
      </c>
      <c r="E25" s="32">
        <f t="shared" si="2"/>
        <v>6.8831517723775679</v>
      </c>
      <c r="F25" s="35"/>
      <c r="G25" s="45">
        <v>8.3630812324929984</v>
      </c>
      <c r="H25" s="45">
        <v>9.8430106926084289</v>
      </c>
      <c r="I25" s="45">
        <v>6.8831517723775679</v>
      </c>
    </row>
    <row r="26" spans="1:9" ht="15.5" x14ac:dyDescent="0.35">
      <c r="A26" s="5"/>
      <c r="B26" s="5">
        <v>91</v>
      </c>
      <c r="C26" s="32">
        <f t="shared" si="0"/>
        <v>8.5364705882352947</v>
      </c>
      <c r="D26" s="32">
        <f t="shared" si="1"/>
        <v>10.016400048350725</v>
      </c>
      <c r="E26" s="32">
        <f t="shared" si="2"/>
        <v>7.0565411281198642</v>
      </c>
      <c r="F26" s="35"/>
      <c r="G26" s="45">
        <v>8.5364705882352947</v>
      </c>
      <c r="H26" s="45">
        <v>10.016400048350725</v>
      </c>
      <c r="I26" s="45">
        <v>7.0565411281198642</v>
      </c>
    </row>
    <row r="27" spans="1:9" x14ac:dyDescent="0.35">
      <c r="A27" s="9" t="s">
        <v>2</v>
      </c>
      <c r="B27" s="10">
        <f>AVERAGE(B2:B26)</f>
        <v>81.8</v>
      </c>
      <c r="C27" s="8"/>
      <c r="D27" s="36"/>
      <c r="E27" s="36"/>
      <c r="F27" s="37"/>
    </row>
    <row r="28" spans="1:9" x14ac:dyDescent="0.35">
      <c r="A28" s="9" t="s">
        <v>3</v>
      </c>
      <c r="B28" s="10">
        <f>MEDIAN(B2:B26)</f>
        <v>83</v>
      </c>
      <c r="C28" s="10"/>
    </row>
    <row r="29" spans="1:9" x14ac:dyDescent="0.35">
      <c r="A29" s="9" t="s">
        <v>4</v>
      </c>
      <c r="B29" s="10">
        <f>_xlfn.MODE.MULT(B2:B26)</f>
        <v>83</v>
      </c>
      <c r="C29" s="10"/>
    </row>
    <row r="30" spans="1:9" x14ac:dyDescent="0.35">
      <c r="A30" s="9" t="s">
        <v>5</v>
      </c>
      <c r="B30" s="10">
        <f>SUM(B26-B2)</f>
        <v>21</v>
      </c>
      <c r="C30" s="10"/>
    </row>
    <row r="31" spans="1:9" x14ac:dyDescent="0.35">
      <c r="A31" s="9" t="s">
        <v>6</v>
      </c>
      <c r="B31" s="11">
        <f>_xlfn.STDEV.P(B2:B26)</f>
        <v>6.0133185513491636</v>
      </c>
      <c r="C31" s="11"/>
    </row>
    <row r="33" spans="2:13" x14ac:dyDescent="0.35">
      <c r="B33" s="14" t="s">
        <v>44</v>
      </c>
      <c r="C33" s="15">
        <v>-7.2419607843137221</v>
      </c>
      <c r="D33" s="12"/>
      <c r="G33" s="15"/>
      <c r="M33" s="13"/>
    </row>
    <row r="34" spans="2:13" x14ac:dyDescent="0.35">
      <c r="B34" s="14" t="s">
        <v>45</v>
      </c>
      <c r="C34" s="15">
        <v>0.17338935574229689</v>
      </c>
      <c r="E34" s="15"/>
      <c r="G34" s="15"/>
    </row>
    <row r="35" spans="2:13" x14ac:dyDescent="0.35">
      <c r="B35" s="16" t="s">
        <v>38</v>
      </c>
      <c r="C35" s="15">
        <v>1.4799294601154303</v>
      </c>
      <c r="E35" s="15"/>
      <c r="G35" s="15"/>
      <c r="H35" s="13"/>
    </row>
    <row r="36" spans="2:13" x14ac:dyDescent="0.35">
      <c r="E36" s="15"/>
      <c r="H36" s="2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opLeftCell="E1" zoomScale="87" zoomScaleNormal="87" zoomScalePageLayoutView="75" workbookViewId="0">
      <pane ySplit="1" topLeftCell="A73" activePane="bottomLeft" state="frozen"/>
      <selection pane="bottomLeft" activeCell="L7" sqref="L7"/>
    </sheetView>
  </sheetViews>
  <sheetFormatPr defaultColWidth="8.81640625" defaultRowHeight="14.5" x14ac:dyDescent="0.35"/>
  <cols>
    <col min="1" max="3" width="13.7265625" style="58" customWidth="1"/>
    <col min="4" max="6" width="13.7265625" style="64" customWidth="1"/>
    <col min="7" max="7" width="13.7265625" style="65" customWidth="1"/>
    <col min="8" max="8" width="13.7265625" style="64" customWidth="1"/>
    <col min="9" max="9" width="13.7265625" customWidth="1"/>
    <col min="10" max="10" width="13.7265625" style="58" customWidth="1"/>
    <col min="11" max="221" width="8.81640625" style="58"/>
    <col min="222" max="222" width="11.453125" style="58" customWidth="1"/>
    <col min="223" max="223" width="9.453125" style="58" customWidth="1"/>
    <col min="224" max="224" width="11.453125" style="58" customWidth="1"/>
    <col min="225" max="225" width="9.453125" style="58" customWidth="1"/>
    <col min="226" max="226" width="8.453125" style="58" customWidth="1"/>
    <col min="227" max="227" width="8.453125" style="58" bestFit="1" customWidth="1"/>
    <col min="228" max="228" width="8" style="58" customWidth="1"/>
    <col min="229" max="229" width="7.54296875" style="58" customWidth="1"/>
    <col min="230" max="230" width="8.81640625" style="58" bestFit="1" customWidth="1"/>
    <col min="231" max="231" width="7.54296875" style="58" bestFit="1" customWidth="1"/>
    <col min="232" max="232" width="8.453125" style="58" bestFit="1" customWidth="1"/>
    <col min="233" max="233" width="8.453125" style="58" customWidth="1"/>
    <col min="234" max="234" width="9.81640625" style="58" customWidth="1"/>
    <col min="235" max="235" width="7.1796875" style="58" bestFit="1" customWidth="1"/>
    <col min="236" max="237" width="9" style="58" bestFit="1" customWidth="1"/>
    <col min="238" max="239" width="8.81640625" style="58"/>
    <col min="240" max="240" width="8.453125" style="58" bestFit="1" customWidth="1"/>
    <col min="241" max="241" width="8.54296875" style="58" bestFit="1" customWidth="1"/>
    <col min="242" max="242" width="7.1796875" style="58" bestFit="1" customWidth="1"/>
    <col min="243" max="245" width="8.81640625" style="58"/>
    <col min="246" max="246" width="13.81640625" style="58" customWidth="1"/>
    <col min="247" max="477" width="8.81640625" style="58"/>
    <col min="478" max="478" width="11.453125" style="58" customWidth="1"/>
    <col min="479" max="479" width="9.453125" style="58" customWidth="1"/>
    <col min="480" max="480" width="11.453125" style="58" customWidth="1"/>
    <col min="481" max="481" width="9.453125" style="58" customWidth="1"/>
    <col min="482" max="482" width="8.453125" style="58" customWidth="1"/>
    <col min="483" max="483" width="8.453125" style="58" bestFit="1" customWidth="1"/>
    <col min="484" max="484" width="8" style="58" customWidth="1"/>
    <col min="485" max="485" width="7.54296875" style="58" customWidth="1"/>
    <col min="486" max="486" width="8.81640625" style="58" bestFit="1" customWidth="1"/>
    <col min="487" max="487" width="7.54296875" style="58" bestFit="1" customWidth="1"/>
    <col min="488" max="488" width="8.453125" style="58" bestFit="1" customWidth="1"/>
    <col min="489" max="489" width="8.453125" style="58" customWidth="1"/>
    <col min="490" max="490" width="9.81640625" style="58" customWidth="1"/>
    <col min="491" max="491" width="7.1796875" style="58" bestFit="1" customWidth="1"/>
    <col min="492" max="493" width="9" style="58" bestFit="1" customWidth="1"/>
    <col min="494" max="495" width="8.81640625" style="58"/>
    <col min="496" max="496" width="8.453125" style="58" bestFit="1" customWidth="1"/>
    <col min="497" max="497" width="8.54296875" style="58" bestFit="1" customWidth="1"/>
    <col min="498" max="498" width="7.1796875" style="58" bestFit="1" customWidth="1"/>
    <col min="499" max="501" width="8.81640625" style="58"/>
    <col min="502" max="502" width="13.81640625" style="58" customWidth="1"/>
    <col min="503" max="733" width="8.81640625" style="58"/>
    <col min="734" max="734" width="11.453125" style="58" customWidth="1"/>
    <col min="735" max="735" width="9.453125" style="58" customWidth="1"/>
    <col min="736" max="736" width="11.453125" style="58" customWidth="1"/>
    <col min="737" max="737" width="9.453125" style="58" customWidth="1"/>
    <col min="738" max="738" width="8.453125" style="58" customWidth="1"/>
    <col min="739" max="739" width="8.453125" style="58" bestFit="1" customWidth="1"/>
    <col min="740" max="740" width="8" style="58" customWidth="1"/>
    <col min="741" max="741" width="7.54296875" style="58" customWidth="1"/>
    <col min="742" max="742" width="8.81640625" style="58" bestFit="1" customWidth="1"/>
    <col min="743" max="743" width="7.54296875" style="58" bestFit="1" customWidth="1"/>
    <col min="744" max="744" width="8.453125" style="58" bestFit="1" customWidth="1"/>
    <col min="745" max="745" width="8.453125" style="58" customWidth="1"/>
    <col min="746" max="746" width="9.81640625" style="58" customWidth="1"/>
    <col min="747" max="747" width="7.1796875" style="58" bestFit="1" customWidth="1"/>
    <col min="748" max="749" width="9" style="58" bestFit="1" customWidth="1"/>
    <col min="750" max="751" width="8.81640625" style="58"/>
    <col min="752" max="752" width="8.453125" style="58" bestFit="1" customWidth="1"/>
    <col min="753" max="753" width="8.54296875" style="58" bestFit="1" customWidth="1"/>
    <col min="754" max="754" width="7.1796875" style="58" bestFit="1" customWidth="1"/>
    <col min="755" max="757" width="8.81640625" style="58"/>
    <col min="758" max="758" width="13.81640625" style="58" customWidth="1"/>
    <col min="759" max="989" width="8.81640625" style="58"/>
    <col min="990" max="990" width="11.453125" style="58" customWidth="1"/>
    <col min="991" max="991" width="9.453125" style="58" customWidth="1"/>
    <col min="992" max="992" width="11.453125" style="58" customWidth="1"/>
    <col min="993" max="993" width="9.453125" style="58" customWidth="1"/>
    <col min="994" max="994" width="8.453125" style="58" customWidth="1"/>
    <col min="995" max="995" width="8.453125" style="58" bestFit="1" customWidth="1"/>
    <col min="996" max="996" width="8" style="58" customWidth="1"/>
    <col min="997" max="997" width="7.54296875" style="58" customWidth="1"/>
    <col min="998" max="998" width="8.81640625" style="58" bestFit="1" customWidth="1"/>
    <col min="999" max="999" width="7.54296875" style="58" bestFit="1" customWidth="1"/>
    <col min="1000" max="1000" width="8.453125" style="58" bestFit="1" customWidth="1"/>
    <col min="1001" max="1001" width="8.453125" style="58" customWidth="1"/>
    <col min="1002" max="1002" width="9.81640625" style="58" customWidth="1"/>
    <col min="1003" max="1003" width="7.1796875" style="58" bestFit="1" customWidth="1"/>
    <col min="1004" max="1005" width="9" style="58" bestFit="1" customWidth="1"/>
    <col min="1006" max="1007" width="8.81640625" style="58"/>
    <col min="1008" max="1008" width="8.453125" style="58" bestFit="1" customWidth="1"/>
    <col min="1009" max="1009" width="8.54296875" style="58" bestFit="1" customWidth="1"/>
    <col min="1010" max="1010" width="7.1796875" style="58" bestFit="1" customWidth="1"/>
    <col min="1011" max="1013" width="8.81640625" style="58"/>
    <col min="1014" max="1014" width="13.81640625" style="58" customWidth="1"/>
    <col min="1015" max="1245" width="8.81640625" style="58"/>
    <col min="1246" max="1246" width="11.453125" style="58" customWidth="1"/>
    <col min="1247" max="1247" width="9.453125" style="58" customWidth="1"/>
    <col min="1248" max="1248" width="11.453125" style="58" customWidth="1"/>
    <col min="1249" max="1249" width="9.453125" style="58" customWidth="1"/>
    <col min="1250" max="1250" width="8.453125" style="58" customWidth="1"/>
    <col min="1251" max="1251" width="8.453125" style="58" bestFit="1" customWidth="1"/>
    <col min="1252" max="1252" width="8" style="58" customWidth="1"/>
    <col min="1253" max="1253" width="7.54296875" style="58" customWidth="1"/>
    <col min="1254" max="1254" width="8.81640625" style="58" bestFit="1" customWidth="1"/>
    <col min="1255" max="1255" width="7.54296875" style="58" bestFit="1" customWidth="1"/>
    <col min="1256" max="1256" width="8.453125" style="58" bestFit="1" customWidth="1"/>
    <col min="1257" max="1257" width="8.453125" style="58" customWidth="1"/>
    <col min="1258" max="1258" width="9.81640625" style="58" customWidth="1"/>
    <col min="1259" max="1259" width="7.1796875" style="58" bestFit="1" customWidth="1"/>
    <col min="1260" max="1261" width="9" style="58" bestFit="1" customWidth="1"/>
    <col min="1262" max="1263" width="8.81640625" style="58"/>
    <col min="1264" max="1264" width="8.453125" style="58" bestFit="1" customWidth="1"/>
    <col min="1265" max="1265" width="8.54296875" style="58" bestFit="1" customWidth="1"/>
    <col min="1266" max="1266" width="7.1796875" style="58" bestFit="1" customWidth="1"/>
    <col min="1267" max="1269" width="8.81640625" style="58"/>
    <col min="1270" max="1270" width="13.81640625" style="58" customWidth="1"/>
    <col min="1271" max="1501" width="8.81640625" style="58"/>
    <col min="1502" max="1502" width="11.453125" style="58" customWidth="1"/>
    <col min="1503" max="1503" width="9.453125" style="58" customWidth="1"/>
    <col min="1504" max="1504" width="11.453125" style="58" customWidth="1"/>
    <col min="1505" max="1505" width="9.453125" style="58" customWidth="1"/>
    <col min="1506" max="1506" width="8.453125" style="58" customWidth="1"/>
    <col min="1507" max="1507" width="8.453125" style="58" bestFit="1" customWidth="1"/>
    <col min="1508" max="1508" width="8" style="58" customWidth="1"/>
    <col min="1509" max="1509" width="7.54296875" style="58" customWidth="1"/>
    <col min="1510" max="1510" width="8.81640625" style="58" bestFit="1" customWidth="1"/>
    <col min="1511" max="1511" width="7.54296875" style="58" bestFit="1" customWidth="1"/>
    <col min="1512" max="1512" width="8.453125" style="58" bestFit="1" customWidth="1"/>
    <col min="1513" max="1513" width="8.453125" style="58" customWidth="1"/>
    <col min="1514" max="1514" width="9.81640625" style="58" customWidth="1"/>
    <col min="1515" max="1515" width="7.1796875" style="58" bestFit="1" customWidth="1"/>
    <col min="1516" max="1517" width="9" style="58" bestFit="1" customWidth="1"/>
    <col min="1518" max="1519" width="8.81640625" style="58"/>
    <col min="1520" max="1520" width="8.453125" style="58" bestFit="1" customWidth="1"/>
    <col min="1521" max="1521" width="8.54296875" style="58" bestFit="1" customWidth="1"/>
    <col min="1522" max="1522" width="7.1796875" style="58" bestFit="1" customWidth="1"/>
    <col min="1523" max="1525" width="8.81640625" style="58"/>
    <col min="1526" max="1526" width="13.81640625" style="58" customWidth="1"/>
    <col min="1527" max="1757" width="8.81640625" style="58"/>
    <col min="1758" max="1758" width="11.453125" style="58" customWidth="1"/>
    <col min="1759" max="1759" width="9.453125" style="58" customWidth="1"/>
    <col min="1760" max="1760" width="11.453125" style="58" customWidth="1"/>
    <col min="1761" max="1761" width="9.453125" style="58" customWidth="1"/>
    <col min="1762" max="1762" width="8.453125" style="58" customWidth="1"/>
    <col min="1763" max="1763" width="8.453125" style="58" bestFit="1" customWidth="1"/>
    <col min="1764" max="1764" width="8" style="58" customWidth="1"/>
    <col min="1765" max="1765" width="7.54296875" style="58" customWidth="1"/>
    <col min="1766" max="1766" width="8.81640625" style="58" bestFit="1" customWidth="1"/>
    <col min="1767" max="1767" width="7.54296875" style="58" bestFit="1" customWidth="1"/>
    <col min="1768" max="1768" width="8.453125" style="58" bestFit="1" customWidth="1"/>
    <col min="1769" max="1769" width="8.453125" style="58" customWidth="1"/>
    <col min="1770" max="1770" width="9.81640625" style="58" customWidth="1"/>
    <col min="1771" max="1771" width="7.1796875" style="58" bestFit="1" customWidth="1"/>
    <col min="1772" max="1773" width="9" style="58" bestFit="1" customWidth="1"/>
    <col min="1774" max="1775" width="8.81640625" style="58"/>
    <col min="1776" max="1776" width="8.453125" style="58" bestFit="1" customWidth="1"/>
    <col min="1777" max="1777" width="8.54296875" style="58" bestFit="1" customWidth="1"/>
    <col min="1778" max="1778" width="7.1796875" style="58" bestFit="1" customWidth="1"/>
    <col min="1779" max="1781" width="8.81640625" style="58"/>
    <col min="1782" max="1782" width="13.81640625" style="58" customWidth="1"/>
    <col min="1783" max="2013" width="8.81640625" style="58"/>
    <col min="2014" max="2014" width="11.453125" style="58" customWidth="1"/>
    <col min="2015" max="2015" width="9.453125" style="58" customWidth="1"/>
    <col min="2016" max="2016" width="11.453125" style="58" customWidth="1"/>
    <col min="2017" max="2017" width="9.453125" style="58" customWidth="1"/>
    <col min="2018" max="2018" width="8.453125" style="58" customWidth="1"/>
    <col min="2019" max="2019" width="8.453125" style="58" bestFit="1" customWidth="1"/>
    <col min="2020" max="2020" width="8" style="58" customWidth="1"/>
    <col min="2021" max="2021" width="7.54296875" style="58" customWidth="1"/>
    <col min="2022" max="2022" width="8.81640625" style="58" bestFit="1" customWidth="1"/>
    <col min="2023" max="2023" width="7.54296875" style="58" bestFit="1" customWidth="1"/>
    <col min="2024" max="2024" width="8.453125" style="58" bestFit="1" customWidth="1"/>
    <col min="2025" max="2025" width="8.453125" style="58" customWidth="1"/>
    <col min="2026" max="2026" width="9.81640625" style="58" customWidth="1"/>
    <col min="2027" max="2027" width="7.1796875" style="58" bestFit="1" customWidth="1"/>
    <col min="2028" max="2029" width="9" style="58" bestFit="1" customWidth="1"/>
    <col min="2030" max="2031" width="8.81640625" style="58"/>
    <col min="2032" max="2032" width="8.453125" style="58" bestFit="1" customWidth="1"/>
    <col min="2033" max="2033" width="8.54296875" style="58" bestFit="1" customWidth="1"/>
    <col min="2034" max="2034" width="7.1796875" style="58" bestFit="1" customWidth="1"/>
    <col min="2035" max="2037" width="8.81640625" style="58"/>
    <col min="2038" max="2038" width="13.81640625" style="58" customWidth="1"/>
    <col min="2039" max="2269" width="8.81640625" style="58"/>
    <col min="2270" max="2270" width="11.453125" style="58" customWidth="1"/>
    <col min="2271" max="2271" width="9.453125" style="58" customWidth="1"/>
    <col min="2272" max="2272" width="11.453125" style="58" customWidth="1"/>
    <col min="2273" max="2273" width="9.453125" style="58" customWidth="1"/>
    <col min="2274" max="2274" width="8.453125" style="58" customWidth="1"/>
    <col min="2275" max="2275" width="8.453125" style="58" bestFit="1" customWidth="1"/>
    <col min="2276" max="2276" width="8" style="58" customWidth="1"/>
    <col min="2277" max="2277" width="7.54296875" style="58" customWidth="1"/>
    <col min="2278" max="2278" width="8.81640625" style="58" bestFit="1" customWidth="1"/>
    <col min="2279" max="2279" width="7.54296875" style="58" bestFit="1" customWidth="1"/>
    <col min="2280" max="2280" width="8.453125" style="58" bestFit="1" customWidth="1"/>
    <col min="2281" max="2281" width="8.453125" style="58" customWidth="1"/>
    <col min="2282" max="2282" width="9.81640625" style="58" customWidth="1"/>
    <col min="2283" max="2283" width="7.1796875" style="58" bestFit="1" customWidth="1"/>
    <col min="2284" max="2285" width="9" style="58" bestFit="1" customWidth="1"/>
    <col min="2286" max="2287" width="8.81640625" style="58"/>
    <col min="2288" max="2288" width="8.453125" style="58" bestFit="1" customWidth="1"/>
    <col min="2289" max="2289" width="8.54296875" style="58" bestFit="1" customWidth="1"/>
    <col min="2290" max="2290" width="7.1796875" style="58" bestFit="1" customWidth="1"/>
    <col min="2291" max="2293" width="8.81640625" style="58"/>
    <col min="2294" max="2294" width="13.81640625" style="58" customWidth="1"/>
    <col min="2295" max="2525" width="8.81640625" style="58"/>
    <col min="2526" max="2526" width="11.453125" style="58" customWidth="1"/>
    <col min="2527" max="2527" width="9.453125" style="58" customWidth="1"/>
    <col min="2528" max="2528" width="11.453125" style="58" customWidth="1"/>
    <col min="2529" max="2529" width="9.453125" style="58" customWidth="1"/>
    <col min="2530" max="2530" width="8.453125" style="58" customWidth="1"/>
    <col min="2531" max="2531" width="8.453125" style="58" bestFit="1" customWidth="1"/>
    <col min="2532" max="2532" width="8" style="58" customWidth="1"/>
    <col min="2533" max="2533" width="7.54296875" style="58" customWidth="1"/>
    <col min="2534" max="2534" width="8.81640625" style="58" bestFit="1" customWidth="1"/>
    <col min="2535" max="2535" width="7.54296875" style="58" bestFit="1" customWidth="1"/>
    <col min="2536" max="2536" width="8.453125" style="58" bestFit="1" customWidth="1"/>
    <col min="2537" max="2537" width="8.453125" style="58" customWidth="1"/>
    <col min="2538" max="2538" width="9.81640625" style="58" customWidth="1"/>
    <col min="2539" max="2539" width="7.1796875" style="58" bestFit="1" customWidth="1"/>
    <col min="2540" max="2541" width="9" style="58" bestFit="1" customWidth="1"/>
    <col min="2542" max="2543" width="8.81640625" style="58"/>
    <col min="2544" max="2544" width="8.453125" style="58" bestFit="1" customWidth="1"/>
    <col min="2545" max="2545" width="8.54296875" style="58" bestFit="1" customWidth="1"/>
    <col min="2546" max="2546" width="7.1796875" style="58" bestFit="1" customWidth="1"/>
    <col min="2547" max="2549" width="8.81640625" style="58"/>
    <col min="2550" max="2550" width="13.81640625" style="58" customWidth="1"/>
    <col min="2551" max="2781" width="8.81640625" style="58"/>
    <col min="2782" max="2782" width="11.453125" style="58" customWidth="1"/>
    <col min="2783" max="2783" width="9.453125" style="58" customWidth="1"/>
    <col min="2784" max="2784" width="11.453125" style="58" customWidth="1"/>
    <col min="2785" max="2785" width="9.453125" style="58" customWidth="1"/>
    <col min="2786" max="2786" width="8.453125" style="58" customWidth="1"/>
    <col min="2787" max="2787" width="8.453125" style="58" bestFit="1" customWidth="1"/>
    <col min="2788" max="2788" width="8" style="58" customWidth="1"/>
    <col min="2789" max="2789" width="7.54296875" style="58" customWidth="1"/>
    <col min="2790" max="2790" width="8.81640625" style="58" bestFit="1" customWidth="1"/>
    <col min="2791" max="2791" width="7.54296875" style="58" bestFit="1" customWidth="1"/>
    <col min="2792" max="2792" width="8.453125" style="58" bestFit="1" customWidth="1"/>
    <col min="2793" max="2793" width="8.453125" style="58" customWidth="1"/>
    <col min="2794" max="2794" width="9.81640625" style="58" customWidth="1"/>
    <col min="2795" max="2795" width="7.1796875" style="58" bestFit="1" customWidth="1"/>
    <col min="2796" max="2797" width="9" style="58" bestFit="1" customWidth="1"/>
    <col min="2798" max="2799" width="8.81640625" style="58"/>
    <col min="2800" max="2800" width="8.453125" style="58" bestFit="1" customWidth="1"/>
    <col min="2801" max="2801" width="8.54296875" style="58" bestFit="1" customWidth="1"/>
    <col min="2802" max="2802" width="7.1796875" style="58" bestFit="1" customWidth="1"/>
    <col min="2803" max="2805" width="8.81640625" style="58"/>
    <col min="2806" max="2806" width="13.81640625" style="58" customWidth="1"/>
    <col min="2807" max="3037" width="8.81640625" style="58"/>
    <col min="3038" max="3038" width="11.453125" style="58" customWidth="1"/>
    <col min="3039" max="3039" width="9.453125" style="58" customWidth="1"/>
    <col min="3040" max="3040" width="11.453125" style="58" customWidth="1"/>
    <col min="3041" max="3041" width="9.453125" style="58" customWidth="1"/>
    <col min="3042" max="3042" width="8.453125" style="58" customWidth="1"/>
    <col min="3043" max="3043" width="8.453125" style="58" bestFit="1" customWidth="1"/>
    <col min="3044" max="3044" width="8" style="58" customWidth="1"/>
    <col min="3045" max="3045" width="7.54296875" style="58" customWidth="1"/>
    <col min="3046" max="3046" width="8.81640625" style="58" bestFit="1" customWidth="1"/>
    <col min="3047" max="3047" width="7.54296875" style="58" bestFit="1" customWidth="1"/>
    <col min="3048" max="3048" width="8.453125" style="58" bestFit="1" customWidth="1"/>
    <col min="3049" max="3049" width="8.453125" style="58" customWidth="1"/>
    <col min="3050" max="3050" width="9.81640625" style="58" customWidth="1"/>
    <col min="3051" max="3051" width="7.1796875" style="58" bestFit="1" customWidth="1"/>
    <col min="3052" max="3053" width="9" style="58" bestFit="1" customWidth="1"/>
    <col min="3054" max="3055" width="8.81640625" style="58"/>
    <col min="3056" max="3056" width="8.453125" style="58" bestFit="1" customWidth="1"/>
    <col min="3057" max="3057" width="8.54296875" style="58" bestFit="1" customWidth="1"/>
    <col min="3058" max="3058" width="7.1796875" style="58" bestFit="1" customWidth="1"/>
    <col min="3059" max="3061" width="8.81640625" style="58"/>
    <col min="3062" max="3062" width="13.81640625" style="58" customWidth="1"/>
    <col min="3063" max="3293" width="8.81640625" style="58"/>
    <col min="3294" max="3294" width="11.453125" style="58" customWidth="1"/>
    <col min="3295" max="3295" width="9.453125" style="58" customWidth="1"/>
    <col min="3296" max="3296" width="11.453125" style="58" customWidth="1"/>
    <col min="3297" max="3297" width="9.453125" style="58" customWidth="1"/>
    <col min="3298" max="3298" width="8.453125" style="58" customWidth="1"/>
    <col min="3299" max="3299" width="8.453125" style="58" bestFit="1" customWidth="1"/>
    <col min="3300" max="3300" width="8" style="58" customWidth="1"/>
    <col min="3301" max="3301" width="7.54296875" style="58" customWidth="1"/>
    <col min="3302" max="3302" width="8.81640625" style="58" bestFit="1" customWidth="1"/>
    <col min="3303" max="3303" width="7.54296875" style="58" bestFit="1" customWidth="1"/>
    <col min="3304" max="3304" width="8.453125" style="58" bestFit="1" customWidth="1"/>
    <col min="3305" max="3305" width="8.453125" style="58" customWidth="1"/>
    <col min="3306" max="3306" width="9.81640625" style="58" customWidth="1"/>
    <col min="3307" max="3307" width="7.1796875" style="58" bestFit="1" customWidth="1"/>
    <col min="3308" max="3309" width="9" style="58" bestFit="1" customWidth="1"/>
    <col min="3310" max="3311" width="8.81640625" style="58"/>
    <col min="3312" max="3312" width="8.453125" style="58" bestFit="1" customWidth="1"/>
    <col min="3313" max="3313" width="8.54296875" style="58" bestFit="1" customWidth="1"/>
    <col min="3314" max="3314" width="7.1796875" style="58" bestFit="1" customWidth="1"/>
    <col min="3315" max="3317" width="8.81640625" style="58"/>
    <col min="3318" max="3318" width="13.81640625" style="58" customWidth="1"/>
    <col min="3319" max="3549" width="8.81640625" style="58"/>
    <col min="3550" max="3550" width="11.453125" style="58" customWidth="1"/>
    <col min="3551" max="3551" width="9.453125" style="58" customWidth="1"/>
    <col min="3552" max="3552" width="11.453125" style="58" customWidth="1"/>
    <col min="3553" max="3553" width="9.453125" style="58" customWidth="1"/>
    <col min="3554" max="3554" width="8.453125" style="58" customWidth="1"/>
    <col min="3555" max="3555" width="8.453125" style="58" bestFit="1" customWidth="1"/>
    <col min="3556" max="3556" width="8" style="58" customWidth="1"/>
    <col min="3557" max="3557" width="7.54296875" style="58" customWidth="1"/>
    <col min="3558" max="3558" width="8.81640625" style="58" bestFit="1" customWidth="1"/>
    <col min="3559" max="3559" width="7.54296875" style="58" bestFit="1" customWidth="1"/>
    <col min="3560" max="3560" width="8.453125" style="58" bestFit="1" customWidth="1"/>
    <col min="3561" max="3561" width="8.453125" style="58" customWidth="1"/>
    <col min="3562" max="3562" width="9.81640625" style="58" customWidth="1"/>
    <col min="3563" max="3563" width="7.1796875" style="58" bestFit="1" customWidth="1"/>
    <col min="3564" max="3565" width="9" style="58" bestFit="1" customWidth="1"/>
    <col min="3566" max="3567" width="8.81640625" style="58"/>
    <col min="3568" max="3568" width="8.453125" style="58" bestFit="1" customWidth="1"/>
    <col min="3569" max="3569" width="8.54296875" style="58" bestFit="1" customWidth="1"/>
    <col min="3570" max="3570" width="7.1796875" style="58" bestFit="1" customWidth="1"/>
    <col min="3571" max="3573" width="8.81640625" style="58"/>
    <col min="3574" max="3574" width="13.81640625" style="58" customWidth="1"/>
    <col min="3575" max="3805" width="8.81640625" style="58"/>
    <col min="3806" max="3806" width="11.453125" style="58" customWidth="1"/>
    <col min="3807" max="3807" width="9.453125" style="58" customWidth="1"/>
    <col min="3808" max="3808" width="11.453125" style="58" customWidth="1"/>
    <col min="3809" max="3809" width="9.453125" style="58" customWidth="1"/>
    <col min="3810" max="3810" width="8.453125" style="58" customWidth="1"/>
    <col min="3811" max="3811" width="8.453125" style="58" bestFit="1" customWidth="1"/>
    <col min="3812" max="3812" width="8" style="58" customWidth="1"/>
    <col min="3813" max="3813" width="7.54296875" style="58" customWidth="1"/>
    <col min="3814" max="3814" width="8.81640625" style="58" bestFit="1" customWidth="1"/>
    <col min="3815" max="3815" width="7.54296875" style="58" bestFit="1" customWidth="1"/>
    <col min="3816" max="3816" width="8.453125" style="58" bestFit="1" customWidth="1"/>
    <col min="3817" max="3817" width="8.453125" style="58" customWidth="1"/>
    <col min="3818" max="3818" width="9.81640625" style="58" customWidth="1"/>
    <col min="3819" max="3819" width="7.1796875" style="58" bestFit="1" customWidth="1"/>
    <col min="3820" max="3821" width="9" style="58" bestFit="1" customWidth="1"/>
    <col min="3822" max="3823" width="8.81640625" style="58"/>
    <col min="3824" max="3824" width="8.453125" style="58" bestFit="1" customWidth="1"/>
    <col min="3825" max="3825" width="8.54296875" style="58" bestFit="1" customWidth="1"/>
    <col min="3826" max="3826" width="7.1796875" style="58" bestFit="1" customWidth="1"/>
    <col min="3827" max="3829" width="8.81640625" style="58"/>
    <col min="3830" max="3830" width="13.81640625" style="58" customWidth="1"/>
    <col min="3831" max="4061" width="8.81640625" style="58"/>
    <col min="4062" max="4062" width="11.453125" style="58" customWidth="1"/>
    <col min="4063" max="4063" width="9.453125" style="58" customWidth="1"/>
    <col min="4064" max="4064" width="11.453125" style="58" customWidth="1"/>
    <col min="4065" max="4065" width="9.453125" style="58" customWidth="1"/>
    <col min="4066" max="4066" width="8.453125" style="58" customWidth="1"/>
    <col min="4067" max="4067" width="8.453125" style="58" bestFit="1" customWidth="1"/>
    <col min="4068" max="4068" width="8" style="58" customWidth="1"/>
    <col min="4069" max="4069" width="7.54296875" style="58" customWidth="1"/>
    <col min="4070" max="4070" width="8.81640625" style="58" bestFit="1" customWidth="1"/>
    <col min="4071" max="4071" width="7.54296875" style="58" bestFit="1" customWidth="1"/>
    <col min="4072" max="4072" width="8.453125" style="58" bestFit="1" customWidth="1"/>
    <col min="4073" max="4073" width="8.453125" style="58" customWidth="1"/>
    <col min="4074" max="4074" width="9.81640625" style="58" customWidth="1"/>
    <col min="4075" max="4075" width="7.1796875" style="58" bestFit="1" customWidth="1"/>
    <col min="4076" max="4077" width="9" style="58" bestFit="1" customWidth="1"/>
    <col min="4078" max="4079" width="8.81640625" style="58"/>
    <col min="4080" max="4080" width="8.453125" style="58" bestFit="1" customWidth="1"/>
    <col min="4081" max="4081" width="8.54296875" style="58" bestFit="1" customWidth="1"/>
    <col min="4082" max="4082" width="7.1796875" style="58" bestFit="1" customWidth="1"/>
    <col min="4083" max="4085" width="8.81640625" style="58"/>
    <col min="4086" max="4086" width="13.81640625" style="58" customWidth="1"/>
    <col min="4087" max="4317" width="8.81640625" style="58"/>
    <col min="4318" max="4318" width="11.453125" style="58" customWidth="1"/>
    <col min="4319" max="4319" width="9.453125" style="58" customWidth="1"/>
    <col min="4320" max="4320" width="11.453125" style="58" customWidth="1"/>
    <col min="4321" max="4321" width="9.453125" style="58" customWidth="1"/>
    <col min="4322" max="4322" width="8.453125" style="58" customWidth="1"/>
    <col min="4323" max="4323" width="8.453125" style="58" bestFit="1" customWidth="1"/>
    <col min="4324" max="4324" width="8" style="58" customWidth="1"/>
    <col min="4325" max="4325" width="7.54296875" style="58" customWidth="1"/>
    <col min="4326" max="4326" width="8.81640625" style="58" bestFit="1" customWidth="1"/>
    <col min="4327" max="4327" width="7.54296875" style="58" bestFit="1" customWidth="1"/>
    <col min="4328" max="4328" width="8.453125" style="58" bestFit="1" customWidth="1"/>
    <col min="4329" max="4329" width="8.453125" style="58" customWidth="1"/>
    <col min="4330" max="4330" width="9.81640625" style="58" customWidth="1"/>
    <col min="4331" max="4331" width="7.1796875" style="58" bestFit="1" customWidth="1"/>
    <col min="4332" max="4333" width="9" style="58" bestFit="1" customWidth="1"/>
    <col min="4334" max="4335" width="8.81640625" style="58"/>
    <col min="4336" max="4336" width="8.453125" style="58" bestFit="1" customWidth="1"/>
    <col min="4337" max="4337" width="8.54296875" style="58" bestFit="1" customWidth="1"/>
    <col min="4338" max="4338" width="7.1796875" style="58" bestFit="1" customWidth="1"/>
    <col min="4339" max="4341" width="8.81640625" style="58"/>
    <col min="4342" max="4342" width="13.81640625" style="58" customWidth="1"/>
    <col min="4343" max="4573" width="8.81640625" style="58"/>
    <col min="4574" max="4574" width="11.453125" style="58" customWidth="1"/>
    <col min="4575" max="4575" width="9.453125" style="58" customWidth="1"/>
    <col min="4576" max="4576" width="11.453125" style="58" customWidth="1"/>
    <col min="4577" max="4577" width="9.453125" style="58" customWidth="1"/>
    <col min="4578" max="4578" width="8.453125" style="58" customWidth="1"/>
    <col min="4579" max="4579" width="8.453125" style="58" bestFit="1" customWidth="1"/>
    <col min="4580" max="4580" width="8" style="58" customWidth="1"/>
    <col min="4581" max="4581" width="7.54296875" style="58" customWidth="1"/>
    <col min="4582" max="4582" width="8.81640625" style="58" bestFit="1" customWidth="1"/>
    <col min="4583" max="4583" width="7.54296875" style="58" bestFit="1" customWidth="1"/>
    <col min="4584" max="4584" width="8.453125" style="58" bestFit="1" customWidth="1"/>
    <col min="4585" max="4585" width="8.453125" style="58" customWidth="1"/>
    <col min="4586" max="4586" width="9.81640625" style="58" customWidth="1"/>
    <col min="4587" max="4587" width="7.1796875" style="58" bestFit="1" customWidth="1"/>
    <col min="4588" max="4589" width="9" style="58" bestFit="1" customWidth="1"/>
    <col min="4590" max="4591" width="8.81640625" style="58"/>
    <col min="4592" max="4592" width="8.453125" style="58" bestFit="1" customWidth="1"/>
    <col min="4593" max="4593" width="8.54296875" style="58" bestFit="1" customWidth="1"/>
    <col min="4594" max="4594" width="7.1796875" style="58" bestFit="1" customWidth="1"/>
    <col min="4595" max="4597" width="8.81640625" style="58"/>
    <col min="4598" max="4598" width="13.81640625" style="58" customWidth="1"/>
    <col min="4599" max="4829" width="8.81640625" style="58"/>
    <col min="4830" max="4830" width="11.453125" style="58" customWidth="1"/>
    <col min="4831" max="4831" width="9.453125" style="58" customWidth="1"/>
    <col min="4832" max="4832" width="11.453125" style="58" customWidth="1"/>
    <col min="4833" max="4833" width="9.453125" style="58" customWidth="1"/>
    <col min="4834" max="4834" width="8.453125" style="58" customWidth="1"/>
    <col min="4835" max="4835" width="8.453125" style="58" bestFit="1" customWidth="1"/>
    <col min="4836" max="4836" width="8" style="58" customWidth="1"/>
    <col min="4837" max="4837" width="7.54296875" style="58" customWidth="1"/>
    <col min="4838" max="4838" width="8.81640625" style="58" bestFit="1" customWidth="1"/>
    <col min="4839" max="4839" width="7.54296875" style="58" bestFit="1" customWidth="1"/>
    <col min="4840" max="4840" width="8.453125" style="58" bestFit="1" customWidth="1"/>
    <col min="4841" max="4841" width="8.453125" style="58" customWidth="1"/>
    <col min="4842" max="4842" width="9.81640625" style="58" customWidth="1"/>
    <col min="4843" max="4843" width="7.1796875" style="58" bestFit="1" customWidth="1"/>
    <col min="4844" max="4845" width="9" style="58" bestFit="1" customWidth="1"/>
    <col min="4846" max="4847" width="8.81640625" style="58"/>
    <col min="4848" max="4848" width="8.453125" style="58" bestFit="1" customWidth="1"/>
    <col min="4849" max="4849" width="8.54296875" style="58" bestFit="1" customWidth="1"/>
    <col min="4850" max="4850" width="7.1796875" style="58" bestFit="1" customWidth="1"/>
    <col min="4851" max="4853" width="8.81640625" style="58"/>
    <col min="4854" max="4854" width="13.81640625" style="58" customWidth="1"/>
    <col min="4855" max="5085" width="8.81640625" style="58"/>
    <col min="5086" max="5086" width="11.453125" style="58" customWidth="1"/>
    <col min="5087" max="5087" width="9.453125" style="58" customWidth="1"/>
    <col min="5088" max="5088" width="11.453125" style="58" customWidth="1"/>
    <col min="5089" max="5089" width="9.453125" style="58" customWidth="1"/>
    <col min="5090" max="5090" width="8.453125" style="58" customWidth="1"/>
    <col min="5091" max="5091" width="8.453125" style="58" bestFit="1" customWidth="1"/>
    <col min="5092" max="5092" width="8" style="58" customWidth="1"/>
    <col min="5093" max="5093" width="7.54296875" style="58" customWidth="1"/>
    <col min="5094" max="5094" width="8.81640625" style="58" bestFit="1" customWidth="1"/>
    <col min="5095" max="5095" width="7.54296875" style="58" bestFit="1" customWidth="1"/>
    <col min="5096" max="5096" width="8.453125" style="58" bestFit="1" customWidth="1"/>
    <col min="5097" max="5097" width="8.453125" style="58" customWidth="1"/>
    <col min="5098" max="5098" width="9.81640625" style="58" customWidth="1"/>
    <col min="5099" max="5099" width="7.1796875" style="58" bestFit="1" customWidth="1"/>
    <col min="5100" max="5101" width="9" style="58" bestFit="1" customWidth="1"/>
    <col min="5102" max="5103" width="8.81640625" style="58"/>
    <col min="5104" max="5104" width="8.453125" style="58" bestFit="1" customWidth="1"/>
    <col min="5105" max="5105" width="8.54296875" style="58" bestFit="1" customWidth="1"/>
    <col min="5106" max="5106" width="7.1796875" style="58" bestFit="1" customWidth="1"/>
    <col min="5107" max="5109" width="8.81640625" style="58"/>
    <col min="5110" max="5110" width="13.81640625" style="58" customWidth="1"/>
    <col min="5111" max="5341" width="8.81640625" style="58"/>
    <col min="5342" max="5342" width="11.453125" style="58" customWidth="1"/>
    <col min="5343" max="5343" width="9.453125" style="58" customWidth="1"/>
    <col min="5344" max="5344" width="11.453125" style="58" customWidth="1"/>
    <col min="5345" max="5345" width="9.453125" style="58" customWidth="1"/>
    <col min="5346" max="5346" width="8.453125" style="58" customWidth="1"/>
    <col min="5347" max="5347" width="8.453125" style="58" bestFit="1" customWidth="1"/>
    <col min="5348" max="5348" width="8" style="58" customWidth="1"/>
    <col min="5349" max="5349" width="7.54296875" style="58" customWidth="1"/>
    <col min="5350" max="5350" width="8.81640625" style="58" bestFit="1" customWidth="1"/>
    <col min="5351" max="5351" width="7.54296875" style="58" bestFit="1" customWidth="1"/>
    <col min="5352" max="5352" width="8.453125" style="58" bestFit="1" customWidth="1"/>
    <col min="5353" max="5353" width="8.453125" style="58" customWidth="1"/>
    <col min="5354" max="5354" width="9.81640625" style="58" customWidth="1"/>
    <col min="5355" max="5355" width="7.1796875" style="58" bestFit="1" customWidth="1"/>
    <col min="5356" max="5357" width="9" style="58" bestFit="1" customWidth="1"/>
    <col min="5358" max="5359" width="8.81640625" style="58"/>
    <col min="5360" max="5360" width="8.453125" style="58" bestFit="1" customWidth="1"/>
    <col min="5361" max="5361" width="8.54296875" style="58" bestFit="1" customWidth="1"/>
    <col min="5362" max="5362" width="7.1796875" style="58" bestFit="1" customWidth="1"/>
    <col min="5363" max="5365" width="8.81640625" style="58"/>
    <col min="5366" max="5366" width="13.81640625" style="58" customWidth="1"/>
    <col min="5367" max="5597" width="8.81640625" style="58"/>
    <col min="5598" max="5598" width="11.453125" style="58" customWidth="1"/>
    <col min="5599" max="5599" width="9.453125" style="58" customWidth="1"/>
    <col min="5600" max="5600" width="11.453125" style="58" customWidth="1"/>
    <col min="5601" max="5601" width="9.453125" style="58" customWidth="1"/>
    <col min="5602" max="5602" width="8.453125" style="58" customWidth="1"/>
    <col min="5603" max="5603" width="8.453125" style="58" bestFit="1" customWidth="1"/>
    <col min="5604" max="5604" width="8" style="58" customWidth="1"/>
    <col min="5605" max="5605" width="7.54296875" style="58" customWidth="1"/>
    <col min="5606" max="5606" width="8.81640625" style="58" bestFit="1" customWidth="1"/>
    <col min="5607" max="5607" width="7.54296875" style="58" bestFit="1" customWidth="1"/>
    <col min="5608" max="5608" width="8.453125" style="58" bestFit="1" customWidth="1"/>
    <col min="5609" max="5609" width="8.453125" style="58" customWidth="1"/>
    <col min="5610" max="5610" width="9.81640625" style="58" customWidth="1"/>
    <col min="5611" max="5611" width="7.1796875" style="58" bestFit="1" customWidth="1"/>
    <col min="5612" max="5613" width="9" style="58" bestFit="1" customWidth="1"/>
    <col min="5614" max="5615" width="8.81640625" style="58"/>
    <col min="5616" max="5616" width="8.453125" style="58" bestFit="1" customWidth="1"/>
    <col min="5617" max="5617" width="8.54296875" style="58" bestFit="1" customWidth="1"/>
    <col min="5618" max="5618" width="7.1796875" style="58" bestFit="1" customWidth="1"/>
    <col min="5619" max="5621" width="8.81640625" style="58"/>
    <col min="5622" max="5622" width="13.81640625" style="58" customWidth="1"/>
    <col min="5623" max="5853" width="8.81640625" style="58"/>
    <col min="5854" max="5854" width="11.453125" style="58" customWidth="1"/>
    <col min="5855" max="5855" width="9.453125" style="58" customWidth="1"/>
    <col min="5856" max="5856" width="11.453125" style="58" customWidth="1"/>
    <col min="5857" max="5857" width="9.453125" style="58" customWidth="1"/>
    <col min="5858" max="5858" width="8.453125" style="58" customWidth="1"/>
    <col min="5859" max="5859" width="8.453125" style="58" bestFit="1" customWidth="1"/>
    <col min="5860" max="5860" width="8" style="58" customWidth="1"/>
    <col min="5861" max="5861" width="7.54296875" style="58" customWidth="1"/>
    <col min="5862" max="5862" width="8.81640625" style="58" bestFit="1" customWidth="1"/>
    <col min="5863" max="5863" width="7.54296875" style="58" bestFit="1" customWidth="1"/>
    <col min="5864" max="5864" width="8.453125" style="58" bestFit="1" customWidth="1"/>
    <col min="5865" max="5865" width="8.453125" style="58" customWidth="1"/>
    <col min="5866" max="5866" width="9.81640625" style="58" customWidth="1"/>
    <col min="5867" max="5867" width="7.1796875" style="58" bestFit="1" customWidth="1"/>
    <col min="5868" max="5869" width="9" style="58" bestFit="1" customWidth="1"/>
    <col min="5870" max="5871" width="8.81640625" style="58"/>
    <col min="5872" max="5872" width="8.453125" style="58" bestFit="1" customWidth="1"/>
    <col min="5873" max="5873" width="8.54296875" style="58" bestFit="1" customWidth="1"/>
    <col min="5874" max="5874" width="7.1796875" style="58" bestFit="1" customWidth="1"/>
    <col min="5875" max="5877" width="8.81640625" style="58"/>
    <col min="5878" max="5878" width="13.81640625" style="58" customWidth="1"/>
    <col min="5879" max="6109" width="8.81640625" style="58"/>
    <col min="6110" max="6110" width="11.453125" style="58" customWidth="1"/>
    <col min="6111" max="6111" width="9.453125" style="58" customWidth="1"/>
    <col min="6112" max="6112" width="11.453125" style="58" customWidth="1"/>
    <col min="6113" max="6113" width="9.453125" style="58" customWidth="1"/>
    <col min="6114" max="6114" width="8.453125" style="58" customWidth="1"/>
    <col min="6115" max="6115" width="8.453125" style="58" bestFit="1" customWidth="1"/>
    <col min="6116" max="6116" width="8" style="58" customWidth="1"/>
    <col min="6117" max="6117" width="7.54296875" style="58" customWidth="1"/>
    <col min="6118" max="6118" width="8.81640625" style="58" bestFit="1" customWidth="1"/>
    <col min="6119" max="6119" width="7.54296875" style="58" bestFit="1" customWidth="1"/>
    <col min="6120" max="6120" width="8.453125" style="58" bestFit="1" customWidth="1"/>
    <col min="6121" max="6121" width="8.453125" style="58" customWidth="1"/>
    <col min="6122" max="6122" width="9.81640625" style="58" customWidth="1"/>
    <col min="6123" max="6123" width="7.1796875" style="58" bestFit="1" customWidth="1"/>
    <col min="6124" max="6125" width="9" style="58" bestFit="1" customWidth="1"/>
    <col min="6126" max="6127" width="8.81640625" style="58"/>
    <col min="6128" max="6128" width="8.453125" style="58" bestFit="1" customWidth="1"/>
    <col min="6129" max="6129" width="8.54296875" style="58" bestFit="1" customWidth="1"/>
    <col min="6130" max="6130" width="7.1796875" style="58" bestFit="1" customWidth="1"/>
    <col min="6131" max="6133" width="8.81640625" style="58"/>
    <col min="6134" max="6134" width="13.81640625" style="58" customWidth="1"/>
    <col min="6135" max="6365" width="8.81640625" style="58"/>
    <col min="6366" max="6366" width="11.453125" style="58" customWidth="1"/>
    <col min="6367" max="6367" width="9.453125" style="58" customWidth="1"/>
    <col min="6368" max="6368" width="11.453125" style="58" customWidth="1"/>
    <col min="6369" max="6369" width="9.453125" style="58" customWidth="1"/>
    <col min="6370" max="6370" width="8.453125" style="58" customWidth="1"/>
    <col min="6371" max="6371" width="8.453125" style="58" bestFit="1" customWidth="1"/>
    <col min="6372" max="6372" width="8" style="58" customWidth="1"/>
    <col min="6373" max="6373" width="7.54296875" style="58" customWidth="1"/>
    <col min="6374" max="6374" width="8.81640625" style="58" bestFit="1" customWidth="1"/>
    <col min="6375" max="6375" width="7.54296875" style="58" bestFit="1" customWidth="1"/>
    <col min="6376" max="6376" width="8.453125" style="58" bestFit="1" customWidth="1"/>
    <col min="6377" max="6377" width="8.453125" style="58" customWidth="1"/>
    <col min="6378" max="6378" width="9.81640625" style="58" customWidth="1"/>
    <col min="6379" max="6379" width="7.1796875" style="58" bestFit="1" customWidth="1"/>
    <col min="6380" max="6381" width="9" style="58" bestFit="1" customWidth="1"/>
    <col min="6382" max="6383" width="8.81640625" style="58"/>
    <col min="6384" max="6384" width="8.453125" style="58" bestFit="1" customWidth="1"/>
    <col min="6385" max="6385" width="8.54296875" style="58" bestFit="1" customWidth="1"/>
    <col min="6386" max="6386" width="7.1796875" style="58" bestFit="1" customWidth="1"/>
    <col min="6387" max="6389" width="8.81640625" style="58"/>
    <col min="6390" max="6390" width="13.81640625" style="58" customWidth="1"/>
    <col min="6391" max="6621" width="8.81640625" style="58"/>
    <col min="6622" max="6622" width="11.453125" style="58" customWidth="1"/>
    <col min="6623" max="6623" width="9.453125" style="58" customWidth="1"/>
    <col min="6624" max="6624" width="11.453125" style="58" customWidth="1"/>
    <col min="6625" max="6625" width="9.453125" style="58" customWidth="1"/>
    <col min="6626" max="6626" width="8.453125" style="58" customWidth="1"/>
    <col min="6627" max="6627" width="8.453125" style="58" bestFit="1" customWidth="1"/>
    <col min="6628" max="6628" width="8" style="58" customWidth="1"/>
    <col min="6629" max="6629" width="7.54296875" style="58" customWidth="1"/>
    <col min="6630" max="6630" width="8.81640625" style="58" bestFit="1" customWidth="1"/>
    <col min="6631" max="6631" width="7.54296875" style="58" bestFit="1" customWidth="1"/>
    <col min="6632" max="6632" width="8.453125" style="58" bestFit="1" customWidth="1"/>
    <col min="6633" max="6633" width="8.453125" style="58" customWidth="1"/>
    <col min="6634" max="6634" width="9.81640625" style="58" customWidth="1"/>
    <col min="6635" max="6635" width="7.1796875" style="58" bestFit="1" customWidth="1"/>
    <col min="6636" max="6637" width="9" style="58" bestFit="1" customWidth="1"/>
    <col min="6638" max="6639" width="8.81640625" style="58"/>
    <col min="6640" max="6640" width="8.453125" style="58" bestFit="1" customWidth="1"/>
    <col min="6641" max="6641" width="8.54296875" style="58" bestFit="1" customWidth="1"/>
    <col min="6642" max="6642" width="7.1796875" style="58" bestFit="1" customWidth="1"/>
    <col min="6643" max="6645" width="8.81640625" style="58"/>
    <col min="6646" max="6646" width="13.81640625" style="58" customWidth="1"/>
    <col min="6647" max="6877" width="8.81640625" style="58"/>
    <col min="6878" max="6878" width="11.453125" style="58" customWidth="1"/>
    <col min="6879" max="6879" width="9.453125" style="58" customWidth="1"/>
    <col min="6880" max="6880" width="11.453125" style="58" customWidth="1"/>
    <col min="6881" max="6881" width="9.453125" style="58" customWidth="1"/>
    <col min="6882" max="6882" width="8.453125" style="58" customWidth="1"/>
    <col min="6883" max="6883" width="8.453125" style="58" bestFit="1" customWidth="1"/>
    <col min="6884" max="6884" width="8" style="58" customWidth="1"/>
    <col min="6885" max="6885" width="7.54296875" style="58" customWidth="1"/>
    <col min="6886" max="6886" width="8.81640625" style="58" bestFit="1" customWidth="1"/>
    <col min="6887" max="6887" width="7.54296875" style="58" bestFit="1" customWidth="1"/>
    <col min="6888" max="6888" width="8.453125" style="58" bestFit="1" customWidth="1"/>
    <col min="6889" max="6889" width="8.453125" style="58" customWidth="1"/>
    <col min="6890" max="6890" width="9.81640625" style="58" customWidth="1"/>
    <col min="6891" max="6891" width="7.1796875" style="58" bestFit="1" customWidth="1"/>
    <col min="6892" max="6893" width="9" style="58" bestFit="1" customWidth="1"/>
    <col min="6894" max="6895" width="8.81640625" style="58"/>
    <col min="6896" max="6896" width="8.453125" style="58" bestFit="1" customWidth="1"/>
    <col min="6897" max="6897" width="8.54296875" style="58" bestFit="1" customWidth="1"/>
    <col min="6898" max="6898" width="7.1796875" style="58" bestFit="1" customWidth="1"/>
    <col min="6899" max="6901" width="8.81640625" style="58"/>
    <col min="6902" max="6902" width="13.81640625" style="58" customWidth="1"/>
    <col min="6903" max="7133" width="8.81640625" style="58"/>
    <col min="7134" max="7134" width="11.453125" style="58" customWidth="1"/>
    <col min="7135" max="7135" width="9.453125" style="58" customWidth="1"/>
    <col min="7136" max="7136" width="11.453125" style="58" customWidth="1"/>
    <col min="7137" max="7137" width="9.453125" style="58" customWidth="1"/>
    <col min="7138" max="7138" width="8.453125" style="58" customWidth="1"/>
    <col min="7139" max="7139" width="8.453125" style="58" bestFit="1" customWidth="1"/>
    <col min="7140" max="7140" width="8" style="58" customWidth="1"/>
    <col min="7141" max="7141" width="7.54296875" style="58" customWidth="1"/>
    <col min="7142" max="7142" width="8.81640625" style="58" bestFit="1" customWidth="1"/>
    <col min="7143" max="7143" width="7.54296875" style="58" bestFit="1" customWidth="1"/>
    <col min="7144" max="7144" width="8.453125" style="58" bestFit="1" customWidth="1"/>
    <col min="7145" max="7145" width="8.453125" style="58" customWidth="1"/>
    <col min="7146" max="7146" width="9.81640625" style="58" customWidth="1"/>
    <col min="7147" max="7147" width="7.1796875" style="58" bestFit="1" customWidth="1"/>
    <col min="7148" max="7149" width="9" style="58" bestFit="1" customWidth="1"/>
    <col min="7150" max="7151" width="8.81640625" style="58"/>
    <col min="7152" max="7152" width="8.453125" style="58" bestFit="1" customWidth="1"/>
    <col min="7153" max="7153" width="8.54296875" style="58" bestFit="1" customWidth="1"/>
    <col min="7154" max="7154" width="7.1796875" style="58" bestFit="1" customWidth="1"/>
    <col min="7155" max="7157" width="8.81640625" style="58"/>
    <col min="7158" max="7158" width="13.81640625" style="58" customWidth="1"/>
    <col min="7159" max="7389" width="8.81640625" style="58"/>
    <col min="7390" max="7390" width="11.453125" style="58" customWidth="1"/>
    <col min="7391" max="7391" width="9.453125" style="58" customWidth="1"/>
    <col min="7392" max="7392" width="11.453125" style="58" customWidth="1"/>
    <col min="7393" max="7393" width="9.453125" style="58" customWidth="1"/>
    <col min="7394" max="7394" width="8.453125" style="58" customWidth="1"/>
    <col min="7395" max="7395" width="8.453125" style="58" bestFit="1" customWidth="1"/>
    <col min="7396" max="7396" width="8" style="58" customWidth="1"/>
    <col min="7397" max="7397" width="7.54296875" style="58" customWidth="1"/>
    <col min="7398" max="7398" width="8.81640625" style="58" bestFit="1" customWidth="1"/>
    <col min="7399" max="7399" width="7.54296875" style="58" bestFit="1" customWidth="1"/>
    <col min="7400" max="7400" width="8.453125" style="58" bestFit="1" customWidth="1"/>
    <col min="7401" max="7401" width="8.453125" style="58" customWidth="1"/>
    <col min="7402" max="7402" width="9.81640625" style="58" customWidth="1"/>
    <col min="7403" max="7403" width="7.1796875" style="58" bestFit="1" customWidth="1"/>
    <col min="7404" max="7405" width="9" style="58" bestFit="1" customWidth="1"/>
    <col min="7406" max="7407" width="8.81640625" style="58"/>
    <col min="7408" max="7408" width="8.453125" style="58" bestFit="1" customWidth="1"/>
    <col min="7409" max="7409" width="8.54296875" style="58" bestFit="1" customWidth="1"/>
    <col min="7410" max="7410" width="7.1796875" style="58" bestFit="1" customWidth="1"/>
    <col min="7411" max="7413" width="8.81640625" style="58"/>
    <col min="7414" max="7414" width="13.81640625" style="58" customWidth="1"/>
    <col min="7415" max="7645" width="8.81640625" style="58"/>
    <col min="7646" max="7646" width="11.453125" style="58" customWidth="1"/>
    <col min="7647" max="7647" width="9.453125" style="58" customWidth="1"/>
    <col min="7648" max="7648" width="11.453125" style="58" customWidth="1"/>
    <col min="7649" max="7649" width="9.453125" style="58" customWidth="1"/>
    <col min="7650" max="7650" width="8.453125" style="58" customWidth="1"/>
    <col min="7651" max="7651" width="8.453125" style="58" bestFit="1" customWidth="1"/>
    <col min="7652" max="7652" width="8" style="58" customWidth="1"/>
    <col min="7653" max="7653" width="7.54296875" style="58" customWidth="1"/>
    <col min="7654" max="7654" width="8.81640625" style="58" bestFit="1" customWidth="1"/>
    <col min="7655" max="7655" width="7.54296875" style="58" bestFit="1" customWidth="1"/>
    <col min="7656" max="7656" width="8.453125" style="58" bestFit="1" customWidth="1"/>
    <col min="7657" max="7657" width="8.453125" style="58" customWidth="1"/>
    <col min="7658" max="7658" width="9.81640625" style="58" customWidth="1"/>
    <col min="7659" max="7659" width="7.1796875" style="58" bestFit="1" customWidth="1"/>
    <col min="7660" max="7661" width="9" style="58" bestFit="1" customWidth="1"/>
    <col min="7662" max="7663" width="8.81640625" style="58"/>
    <col min="7664" max="7664" width="8.453125" style="58" bestFit="1" customWidth="1"/>
    <col min="7665" max="7665" width="8.54296875" style="58" bestFit="1" customWidth="1"/>
    <col min="7666" max="7666" width="7.1796875" style="58" bestFit="1" customWidth="1"/>
    <col min="7667" max="7669" width="8.81640625" style="58"/>
    <col min="7670" max="7670" width="13.81640625" style="58" customWidth="1"/>
    <col min="7671" max="7901" width="8.81640625" style="58"/>
    <col min="7902" max="7902" width="11.453125" style="58" customWidth="1"/>
    <col min="7903" max="7903" width="9.453125" style="58" customWidth="1"/>
    <col min="7904" max="7904" width="11.453125" style="58" customWidth="1"/>
    <col min="7905" max="7905" width="9.453125" style="58" customWidth="1"/>
    <col min="7906" max="7906" width="8.453125" style="58" customWidth="1"/>
    <col min="7907" max="7907" width="8.453125" style="58" bestFit="1" customWidth="1"/>
    <col min="7908" max="7908" width="8" style="58" customWidth="1"/>
    <col min="7909" max="7909" width="7.54296875" style="58" customWidth="1"/>
    <col min="7910" max="7910" width="8.81640625" style="58" bestFit="1" customWidth="1"/>
    <col min="7911" max="7911" width="7.54296875" style="58" bestFit="1" customWidth="1"/>
    <col min="7912" max="7912" width="8.453125" style="58" bestFit="1" customWidth="1"/>
    <col min="7913" max="7913" width="8.453125" style="58" customWidth="1"/>
    <col min="7914" max="7914" width="9.81640625" style="58" customWidth="1"/>
    <col min="7915" max="7915" width="7.1796875" style="58" bestFit="1" customWidth="1"/>
    <col min="7916" max="7917" width="9" style="58" bestFit="1" customWidth="1"/>
    <col min="7918" max="7919" width="8.81640625" style="58"/>
    <col min="7920" max="7920" width="8.453125" style="58" bestFit="1" customWidth="1"/>
    <col min="7921" max="7921" width="8.54296875" style="58" bestFit="1" customWidth="1"/>
    <col min="7922" max="7922" width="7.1796875" style="58" bestFit="1" customWidth="1"/>
    <col min="7923" max="7925" width="8.81640625" style="58"/>
    <col min="7926" max="7926" width="13.81640625" style="58" customWidth="1"/>
    <col min="7927" max="8157" width="8.81640625" style="58"/>
    <col min="8158" max="8158" width="11.453125" style="58" customWidth="1"/>
    <col min="8159" max="8159" width="9.453125" style="58" customWidth="1"/>
    <col min="8160" max="8160" width="11.453125" style="58" customWidth="1"/>
    <col min="8161" max="8161" width="9.453125" style="58" customWidth="1"/>
    <col min="8162" max="8162" width="8.453125" style="58" customWidth="1"/>
    <col min="8163" max="8163" width="8.453125" style="58" bestFit="1" customWidth="1"/>
    <col min="8164" max="8164" width="8" style="58" customWidth="1"/>
    <col min="8165" max="8165" width="7.54296875" style="58" customWidth="1"/>
    <col min="8166" max="8166" width="8.81640625" style="58" bestFit="1" customWidth="1"/>
    <col min="8167" max="8167" width="7.54296875" style="58" bestFit="1" customWidth="1"/>
    <col min="8168" max="8168" width="8.453125" style="58" bestFit="1" customWidth="1"/>
    <col min="8169" max="8169" width="8.453125" style="58" customWidth="1"/>
    <col min="8170" max="8170" width="9.81640625" style="58" customWidth="1"/>
    <col min="8171" max="8171" width="7.1796875" style="58" bestFit="1" customWidth="1"/>
    <col min="8172" max="8173" width="9" style="58" bestFit="1" customWidth="1"/>
    <col min="8174" max="8175" width="8.81640625" style="58"/>
    <col min="8176" max="8176" width="8.453125" style="58" bestFit="1" customWidth="1"/>
    <col min="8177" max="8177" width="8.54296875" style="58" bestFit="1" customWidth="1"/>
    <col min="8178" max="8178" width="7.1796875" style="58" bestFit="1" customWidth="1"/>
    <col min="8179" max="8181" width="8.81640625" style="58"/>
    <col min="8182" max="8182" width="13.81640625" style="58" customWidth="1"/>
    <col min="8183" max="8413" width="8.81640625" style="58"/>
    <col min="8414" max="8414" width="11.453125" style="58" customWidth="1"/>
    <col min="8415" max="8415" width="9.453125" style="58" customWidth="1"/>
    <col min="8416" max="8416" width="11.453125" style="58" customWidth="1"/>
    <col min="8417" max="8417" width="9.453125" style="58" customWidth="1"/>
    <col min="8418" max="8418" width="8.453125" style="58" customWidth="1"/>
    <col min="8419" max="8419" width="8.453125" style="58" bestFit="1" customWidth="1"/>
    <col min="8420" max="8420" width="8" style="58" customWidth="1"/>
    <col min="8421" max="8421" width="7.54296875" style="58" customWidth="1"/>
    <col min="8422" max="8422" width="8.81640625" style="58" bestFit="1" customWidth="1"/>
    <col min="8423" max="8423" width="7.54296875" style="58" bestFit="1" customWidth="1"/>
    <col min="8424" max="8424" width="8.453125" style="58" bestFit="1" customWidth="1"/>
    <col min="8425" max="8425" width="8.453125" style="58" customWidth="1"/>
    <col min="8426" max="8426" width="9.81640625" style="58" customWidth="1"/>
    <col min="8427" max="8427" width="7.1796875" style="58" bestFit="1" customWidth="1"/>
    <col min="8428" max="8429" width="9" style="58" bestFit="1" customWidth="1"/>
    <col min="8430" max="8431" width="8.81640625" style="58"/>
    <col min="8432" max="8432" width="8.453125" style="58" bestFit="1" customWidth="1"/>
    <col min="8433" max="8433" width="8.54296875" style="58" bestFit="1" customWidth="1"/>
    <col min="8434" max="8434" width="7.1796875" style="58" bestFit="1" customWidth="1"/>
    <col min="8435" max="8437" width="8.81640625" style="58"/>
    <col min="8438" max="8438" width="13.81640625" style="58" customWidth="1"/>
    <col min="8439" max="8669" width="8.81640625" style="58"/>
    <col min="8670" max="8670" width="11.453125" style="58" customWidth="1"/>
    <col min="8671" max="8671" width="9.453125" style="58" customWidth="1"/>
    <col min="8672" max="8672" width="11.453125" style="58" customWidth="1"/>
    <col min="8673" max="8673" width="9.453125" style="58" customWidth="1"/>
    <col min="8674" max="8674" width="8.453125" style="58" customWidth="1"/>
    <col min="8675" max="8675" width="8.453125" style="58" bestFit="1" customWidth="1"/>
    <col min="8676" max="8676" width="8" style="58" customWidth="1"/>
    <col min="8677" max="8677" width="7.54296875" style="58" customWidth="1"/>
    <col min="8678" max="8678" width="8.81640625" style="58" bestFit="1" customWidth="1"/>
    <col min="8679" max="8679" width="7.54296875" style="58" bestFit="1" customWidth="1"/>
    <col min="8680" max="8680" width="8.453125" style="58" bestFit="1" customWidth="1"/>
    <col min="8681" max="8681" width="8.453125" style="58" customWidth="1"/>
    <col min="8682" max="8682" width="9.81640625" style="58" customWidth="1"/>
    <col min="8683" max="8683" width="7.1796875" style="58" bestFit="1" customWidth="1"/>
    <col min="8684" max="8685" width="9" style="58" bestFit="1" customWidth="1"/>
    <col min="8686" max="8687" width="8.81640625" style="58"/>
    <col min="8688" max="8688" width="8.453125" style="58" bestFit="1" customWidth="1"/>
    <col min="8689" max="8689" width="8.54296875" style="58" bestFit="1" customWidth="1"/>
    <col min="8690" max="8690" width="7.1796875" style="58" bestFit="1" customWidth="1"/>
    <col min="8691" max="8693" width="8.81640625" style="58"/>
    <col min="8694" max="8694" width="13.81640625" style="58" customWidth="1"/>
    <col min="8695" max="8925" width="8.81640625" style="58"/>
    <col min="8926" max="8926" width="11.453125" style="58" customWidth="1"/>
    <col min="8927" max="8927" width="9.453125" style="58" customWidth="1"/>
    <col min="8928" max="8928" width="11.453125" style="58" customWidth="1"/>
    <col min="8929" max="8929" width="9.453125" style="58" customWidth="1"/>
    <col min="8930" max="8930" width="8.453125" style="58" customWidth="1"/>
    <col min="8931" max="8931" width="8.453125" style="58" bestFit="1" customWidth="1"/>
    <col min="8932" max="8932" width="8" style="58" customWidth="1"/>
    <col min="8933" max="8933" width="7.54296875" style="58" customWidth="1"/>
    <col min="8934" max="8934" width="8.81640625" style="58" bestFit="1" customWidth="1"/>
    <col min="8935" max="8935" width="7.54296875" style="58" bestFit="1" customWidth="1"/>
    <col min="8936" max="8936" width="8.453125" style="58" bestFit="1" customWidth="1"/>
    <col min="8937" max="8937" width="8.453125" style="58" customWidth="1"/>
    <col min="8938" max="8938" width="9.81640625" style="58" customWidth="1"/>
    <col min="8939" max="8939" width="7.1796875" style="58" bestFit="1" customWidth="1"/>
    <col min="8940" max="8941" width="9" style="58" bestFit="1" customWidth="1"/>
    <col min="8942" max="8943" width="8.81640625" style="58"/>
    <col min="8944" max="8944" width="8.453125" style="58" bestFit="1" customWidth="1"/>
    <col min="8945" max="8945" width="8.54296875" style="58" bestFit="1" customWidth="1"/>
    <col min="8946" max="8946" width="7.1796875" style="58" bestFit="1" customWidth="1"/>
    <col min="8947" max="8949" width="8.81640625" style="58"/>
    <col min="8950" max="8950" width="13.81640625" style="58" customWidth="1"/>
    <col min="8951" max="9181" width="8.81640625" style="58"/>
    <col min="9182" max="9182" width="11.453125" style="58" customWidth="1"/>
    <col min="9183" max="9183" width="9.453125" style="58" customWidth="1"/>
    <col min="9184" max="9184" width="11.453125" style="58" customWidth="1"/>
    <col min="9185" max="9185" width="9.453125" style="58" customWidth="1"/>
    <col min="9186" max="9186" width="8.453125" style="58" customWidth="1"/>
    <col min="9187" max="9187" width="8.453125" style="58" bestFit="1" customWidth="1"/>
    <col min="9188" max="9188" width="8" style="58" customWidth="1"/>
    <col min="9189" max="9189" width="7.54296875" style="58" customWidth="1"/>
    <col min="9190" max="9190" width="8.81640625" style="58" bestFit="1" customWidth="1"/>
    <col min="9191" max="9191" width="7.54296875" style="58" bestFit="1" customWidth="1"/>
    <col min="9192" max="9192" width="8.453125" style="58" bestFit="1" customWidth="1"/>
    <col min="9193" max="9193" width="8.453125" style="58" customWidth="1"/>
    <col min="9194" max="9194" width="9.81640625" style="58" customWidth="1"/>
    <col min="9195" max="9195" width="7.1796875" style="58" bestFit="1" customWidth="1"/>
    <col min="9196" max="9197" width="9" style="58" bestFit="1" customWidth="1"/>
    <col min="9198" max="9199" width="8.81640625" style="58"/>
    <col min="9200" max="9200" width="8.453125" style="58" bestFit="1" customWidth="1"/>
    <col min="9201" max="9201" width="8.54296875" style="58" bestFit="1" customWidth="1"/>
    <col min="9202" max="9202" width="7.1796875" style="58" bestFit="1" customWidth="1"/>
    <col min="9203" max="9205" width="8.81640625" style="58"/>
    <col min="9206" max="9206" width="13.81640625" style="58" customWidth="1"/>
    <col min="9207" max="9437" width="8.81640625" style="58"/>
    <col min="9438" max="9438" width="11.453125" style="58" customWidth="1"/>
    <col min="9439" max="9439" width="9.453125" style="58" customWidth="1"/>
    <col min="9440" max="9440" width="11.453125" style="58" customWidth="1"/>
    <col min="9441" max="9441" width="9.453125" style="58" customWidth="1"/>
    <col min="9442" max="9442" width="8.453125" style="58" customWidth="1"/>
    <col min="9443" max="9443" width="8.453125" style="58" bestFit="1" customWidth="1"/>
    <col min="9444" max="9444" width="8" style="58" customWidth="1"/>
    <col min="9445" max="9445" width="7.54296875" style="58" customWidth="1"/>
    <col min="9446" max="9446" width="8.81640625" style="58" bestFit="1" customWidth="1"/>
    <col min="9447" max="9447" width="7.54296875" style="58" bestFit="1" customWidth="1"/>
    <col min="9448" max="9448" width="8.453125" style="58" bestFit="1" customWidth="1"/>
    <col min="9449" max="9449" width="8.453125" style="58" customWidth="1"/>
    <col min="9450" max="9450" width="9.81640625" style="58" customWidth="1"/>
    <col min="9451" max="9451" width="7.1796875" style="58" bestFit="1" customWidth="1"/>
    <col min="9452" max="9453" width="9" style="58" bestFit="1" customWidth="1"/>
    <col min="9454" max="9455" width="8.81640625" style="58"/>
    <col min="9456" max="9456" width="8.453125" style="58" bestFit="1" customWidth="1"/>
    <col min="9457" max="9457" width="8.54296875" style="58" bestFit="1" customWidth="1"/>
    <col min="9458" max="9458" width="7.1796875" style="58" bestFit="1" customWidth="1"/>
    <col min="9459" max="9461" width="8.81640625" style="58"/>
    <col min="9462" max="9462" width="13.81640625" style="58" customWidth="1"/>
    <col min="9463" max="9693" width="8.81640625" style="58"/>
    <col min="9694" max="9694" width="11.453125" style="58" customWidth="1"/>
    <col min="9695" max="9695" width="9.453125" style="58" customWidth="1"/>
    <col min="9696" max="9696" width="11.453125" style="58" customWidth="1"/>
    <col min="9697" max="9697" width="9.453125" style="58" customWidth="1"/>
    <col min="9698" max="9698" width="8.453125" style="58" customWidth="1"/>
    <col min="9699" max="9699" width="8.453125" style="58" bestFit="1" customWidth="1"/>
    <col min="9700" max="9700" width="8" style="58" customWidth="1"/>
    <col min="9701" max="9701" width="7.54296875" style="58" customWidth="1"/>
    <col min="9702" max="9702" width="8.81640625" style="58" bestFit="1" customWidth="1"/>
    <col min="9703" max="9703" width="7.54296875" style="58" bestFit="1" customWidth="1"/>
    <col min="9704" max="9704" width="8.453125" style="58" bestFit="1" customWidth="1"/>
    <col min="9705" max="9705" width="8.453125" style="58" customWidth="1"/>
    <col min="9706" max="9706" width="9.81640625" style="58" customWidth="1"/>
    <col min="9707" max="9707" width="7.1796875" style="58" bestFit="1" customWidth="1"/>
    <col min="9708" max="9709" width="9" style="58" bestFit="1" customWidth="1"/>
    <col min="9710" max="9711" width="8.81640625" style="58"/>
    <col min="9712" max="9712" width="8.453125" style="58" bestFit="1" customWidth="1"/>
    <col min="9713" max="9713" width="8.54296875" style="58" bestFit="1" customWidth="1"/>
    <col min="9714" max="9714" width="7.1796875" style="58" bestFit="1" customWidth="1"/>
    <col min="9715" max="9717" width="8.81640625" style="58"/>
    <col min="9718" max="9718" width="13.81640625" style="58" customWidth="1"/>
    <col min="9719" max="9949" width="8.81640625" style="58"/>
    <col min="9950" max="9950" width="11.453125" style="58" customWidth="1"/>
    <col min="9951" max="9951" width="9.453125" style="58" customWidth="1"/>
    <col min="9952" max="9952" width="11.453125" style="58" customWidth="1"/>
    <col min="9953" max="9953" width="9.453125" style="58" customWidth="1"/>
    <col min="9954" max="9954" width="8.453125" style="58" customWidth="1"/>
    <col min="9955" max="9955" width="8.453125" style="58" bestFit="1" customWidth="1"/>
    <col min="9956" max="9956" width="8" style="58" customWidth="1"/>
    <col min="9957" max="9957" width="7.54296875" style="58" customWidth="1"/>
    <col min="9958" max="9958" width="8.81640625" style="58" bestFit="1" customWidth="1"/>
    <col min="9959" max="9959" width="7.54296875" style="58" bestFit="1" customWidth="1"/>
    <col min="9960" max="9960" width="8.453125" style="58" bestFit="1" customWidth="1"/>
    <col min="9961" max="9961" width="8.453125" style="58" customWidth="1"/>
    <col min="9962" max="9962" width="9.81640625" style="58" customWidth="1"/>
    <col min="9963" max="9963" width="7.1796875" style="58" bestFit="1" customWidth="1"/>
    <col min="9964" max="9965" width="9" style="58" bestFit="1" customWidth="1"/>
    <col min="9966" max="9967" width="8.81640625" style="58"/>
    <col min="9968" max="9968" width="8.453125" style="58" bestFit="1" customWidth="1"/>
    <col min="9969" max="9969" width="8.54296875" style="58" bestFit="1" customWidth="1"/>
    <col min="9970" max="9970" width="7.1796875" style="58" bestFit="1" customWidth="1"/>
    <col min="9971" max="9973" width="8.81640625" style="58"/>
    <col min="9974" max="9974" width="13.81640625" style="58" customWidth="1"/>
    <col min="9975" max="10205" width="8.81640625" style="58"/>
    <col min="10206" max="10206" width="11.453125" style="58" customWidth="1"/>
    <col min="10207" max="10207" width="9.453125" style="58" customWidth="1"/>
    <col min="10208" max="10208" width="11.453125" style="58" customWidth="1"/>
    <col min="10209" max="10209" width="9.453125" style="58" customWidth="1"/>
    <col min="10210" max="10210" width="8.453125" style="58" customWidth="1"/>
    <col min="10211" max="10211" width="8.453125" style="58" bestFit="1" customWidth="1"/>
    <col min="10212" max="10212" width="8" style="58" customWidth="1"/>
    <col min="10213" max="10213" width="7.54296875" style="58" customWidth="1"/>
    <col min="10214" max="10214" width="8.81640625" style="58" bestFit="1" customWidth="1"/>
    <col min="10215" max="10215" width="7.54296875" style="58" bestFit="1" customWidth="1"/>
    <col min="10216" max="10216" width="8.453125" style="58" bestFit="1" customWidth="1"/>
    <col min="10217" max="10217" width="8.453125" style="58" customWidth="1"/>
    <col min="10218" max="10218" width="9.81640625" style="58" customWidth="1"/>
    <col min="10219" max="10219" width="7.1796875" style="58" bestFit="1" customWidth="1"/>
    <col min="10220" max="10221" width="9" style="58" bestFit="1" customWidth="1"/>
    <col min="10222" max="10223" width="8.81640625" style="58"/>
    <col min="10224" max="10224" width="8.453125" style="58" bestFit="1" customWidth="1"/>
    <col min="10225" max="10225" width="8.54296875" style="58" bestFit="1" customWidth="1"/>
    <col min="10226" max="10226" width="7.1796875" style="58" bestFit="1" customWidth="1"/>
    <col min="10227" max="10229" width="8.81640625" style="58"/>
    <col min="10230" max="10230" width="13.81640625" style="58" customWidth="1"/>
    <col min="10231" max="10461" width="8.81640625" style="58"/>
    <col min="10462" max="10462" width="11.453125" style="58" customWidth="1"/>
    <col min="10463" max="10463" width="9.453125" style="58" customWidth="1"/>
    <col min="10464" max="10464" width="11.453125" style="58" customWidth="1"/>
    <col min="10465" max="10465" width="9.453125" style="58" customWidth="1"/>
    <col min="10466" max="10466" width="8.453125" style="58" customWidth="1"/>
    <col min="10467" max="10467" width="8.453125" style="58" bestFit="1" customWidth="1"/>
    <col min="10468" max="10468" width="8" style="58" customWidth="1"/>
    <col min="10469" max="10469" width="7.54296875" style="58" customWidth="1"/>
    <col min="10470" max="10470" width="8.81640625" style="58" bestFit="1" customWidth="1"/>
    <col min="10471" max="10471" width="7.54296875" style="58" bestFit="1" customWidth="1"/>
    <col min="10472" max="10472" width="8.453125" style="58" bestFit="1" customWidth="1"/>
    <col min="10473" max="10473" width="8.453125" style="58" customWidth="1"/>
    <col min="10474" max="10474" width="9.81640625" style="58" customWidth="1"/>
    <col min="10475" max="10475" width="7.1796875" style="58" bestFit="1" customWidth="1"/>
    <col min="10476" max="10477" width="9" style="58" bestFit="1" customWidth="1"/>
    <col min="10478" max="10479" width="8.81640625" style="58"/>
    <col min="10480" max="10480" width="8.453125" style="58" bestFit="1" customWidth="1"/>
    <col min="10481" max="10481" width="8.54296875" style="58" bestFit="1" customWidth="1"/>
    <col min="10482" max="10482" width="7.1796875" style="58" bestFit="1" customWidth="1"/>
    <col min="10483" max="10485" width="8.81640625" style="58"/>
    <col min="10486" max="10486" width="13.81640625" style="58" customWidth="1"/>
    <col min="10487" max="10717" width="8.81640625" style="58"/>
    <col min="10718" max="10718" width="11.453125" style="58" customWidth="1"/>
    <col min="10719" max="10719" width="9.453125" style="58" customWidth="1"/>
    <col min="10720" max="10720" width="11.453125" style="58" customWidth="1"/>
    <col min="10721" max="10721" width="9.453125" style="58" customWidth="1"/>
    <col min="10722" max="10722" width="8.453125" style="58" customWidth="1"/>
    <col min="10723" max="10723" width="8.453125" style="58" bestFit="1" customWidth="1"/>
    <col min="10724" max="10724" width="8" style="58" customWidth="1"/>
    <col min="10725" max="10725" width="7.54296875" style="58" customWidth="1"/>
    <col min="10726" max="10726" width="8.81640625" style="58" bestFit="1" customWidth="1"/>
    <col min="10727" max="10727" width="7.54296875" style="58" bestFit="1" customWidth="1"/>
    <col min="10728" max="10728" width="8.453125" style="58" bestFit="1" customWidth="1"/>
    <col min="10729" max="10729" width="8.453125" style="58" customWidth="1"/>
    <col min="10730" max="10730" width="9.81640625" style="58" customWidth="1"/>
    <col min="10731" max="10731" width="7.1796875" style="58" bestFit="1" customWidth="1"/>
    <col min="10732" max="10733" width="9" style="58" bestFit="1" customWidth="1"/>
    <col min="10734" max="10735" width="8.81640625" style="58"/>
    <col min="10736" max="10736" width="8.453125" style="58" bestFit="1" customWidth="1"/>
    <col min="10737" max="10737" width="8.54296875" style="58" bestFit="1" customWidth="1"/>
    <col min="10738" max="10738" width="7.1796875" style="58" bestFit="1" customWidth="1"/>
    <col min="10739" max="10741" width="8.81640625" style="58"/>
    <col min="10742" max="10742" width="13.81640625" style="58" customWidth="1"/>
    <col min="10743" max="10973" width="8.81640625" style="58"/>
    <col min="10974" max="10974" width="11.453125" style="58" customWidth="1"/>
    <col min="10975" max="10975" width="9.453125" style="58" customWidth="1"/>
    <col min="10976" max="10976" width="11.453125" style="58" customWidth="1"/>
    <col min="10977" max="10977" width="9.453125" style="58" customWidth="1"/>
    <col min="10978" max="10978" width="8.453125" style="58" customWidth="1"/>
    <col min="10979" max="10979" width="8.453125" style="58" bestFit="1" customWidth="1"/>
    <col min="10980" max="10980" width="8" style="58" customWidth="1"/>
    <col min="10981" max="10981" width="7.54296875" style="58" customWidth="1"/>
    <col min="10982" max="10982" width="8.81640625" style="58" bestFit="1" customWidth="1"/>
    <col min="10983" max="10983" width="7.54296875" style="58" bestFit="1" customWidth="1"/>
    <col min="10984" max="10984" width="8.453125" style="58" bestFit="1" customWidth="1"/>
    <col min="10985" max="10985" width="8.453125" style="58" customWidth="1"/>
    <col min="10986" max="10986" width="9.81640625" style="58" customWidth="1"/>
    <col min="10987" max="10987" width="7.1796875" style="58" bestFit="1" customWidth="1"/>
    <col min="10988" max="10989" width="9" style="58" bestFit="1" customWidth="1"/>
    <col min="10990" max="10991" width="8.81640625" style="58"/>
    <col min="10992" max="10992" width="8.453125" style="58" bestFit="1" customWidth="1"/>
    <col min="10993" max="10993" width="8.54296875" style="58" bestFit="1" customWidth="1"/>
    <col min="10994" max="10994" width="7.1796875" style="58" bestFit="1" customWidth="1"/>
    <col min="10995" max="10997" width="8.81640625" style="58"/>
    <col min="10998" max="10998" width="13.81640625" style="58" customWidth="1"/>
    <col min="10999" max="11229" width="8.81640625" style="58"/>
    <col min="11230" max="11230" width="11.453125" style="58" customWidth="1"/>
    <col min="11231" max="11231" width="9.453125" style="58" customWidth="1"/>
    <col min="11232" max="11232" width="11.453125" style="58" customWidth="1"/>
    <col min="11233" max="11233" width="9.453125" style="58" customWidth="1"/>
    <col min="11234" max="11234" width="8.453125" style="58" customWidth="1"/>
    <col min="11235" max="11235" width="8.453125" style="58" bestFit="1" customWidth="1"/>
    <col min="11236" max="11236" width="8" style="58" customWidth="1"/>
    <col min="11237" max="11237" width="7.54296875" style="58" customWidth="1"/>
    <col min="11238" max="11238" width="8.81640625" style="58" bestFit="1" customWidth="1"/>
    <col min="11239" max="11239" width="7.54296875" style="58" bestFit="1" customWidth="1"/>
    <col min="11240" max="11240" width="8.453125" style="58" bestFit="1" customWidth="1"/>
    <col min="11241" max="11241" width="8.453125" style="58" customWidth="1"/>
    <col min="11242" max="11242" width="9.81640625" style="58" customWidth="1"/>
    <col min="11243" max="11243" width="7.1796875" style="58" bestFit="1" customWidth="1"/>
    <col min="11244" max="11245" width="9" style="58" bestFit="1" customWidth="1"/>
    <col min="11246" max="11247" width="8.81640625" style="58"/>
    <col min="11248" max="11248" width="8.453125" style="58" bestFit="1" customWidth="1"/>
    <col min="11249" max="11249" width="8.54296875" style="58" bestFit="1" customWidth="1"/>
    <col min="11250" max="11250" width="7.1796875" style="58" bestFit="1" customWidth="1"/>
    <col min="11251" max="11253" width="8.81640625" style="58"/>
    <col min="11254" max="11254" width="13.81640625" style="58" customWidth="1"/>
    <col min="11255" max="11485" width="8.81640625" style="58"/>
    <col min="11486" max="11486" width="11.453125" style="58" customWidth="1"/>
    <col min="11487" max="11487" width="9.453125" style="58" customWidth="1"/>
    <col min="11488" max="11488" width="11.453125" style="58" customWidth="1"/>
    <col min="11489" max="11489" width="9.453125" style="58" customWidth="1"/>
    <col min="11490" max="11490" width="8.453125" style="58" customWidth="1"/>
    <col min="11491" max="11491" width="8.453125" style="58" bestFit="1" customWidth="1"/>
    <col min="11492" max="11492" width="8" style="58" customWidth="1"/>
    <col min="11493" max="11493" width="7.54296875" style="58" customWidth="1"/>
    <col min="11494" max="11494" width="8.81640625" style="58" bestFit="1" customWidth="1"/>
    <col min="11495" max="11495" width="7.54296875" style="58" bestFit="1" customWidth="1"/>
    <col min="11496" max="11496" width="8.453125" style="58" bestFit="1" customWidth="1"/>
    <col min="11497" max="11497" width="8.453125" style="58" customWidth="1"/>
    <col min="11498" max="11498" width="9.81640625" style="58" customWidth="1"/>
    <col min="11499" max="11499" width="7.1796875" style="58" bestFit="1" customWidth="1"/>
    <col min="11500" max="11501" width="9" style="58" bestFit="1" customWidth="1"/>
    <col min="11502" max="11503" width="8.81640625" style="58"/>
    <col min="11504" max="11504" width="8.453125" style="58" bestFit="1" customWidth="1"/>
    <col min="11505" max="11505" width="8.54296875" style="58" bestFit="1" customWidth="1"/>
    <col min="11506" max="11506" width="7.1796875" style="58" bestFit="1" customWidth="1"/>
    <col min="11507" max="11509" width="8.81640625" style="58"/>
    <col min="11510" max="11510" width="13.81640625" style="58" customWidth="1"/>
    <col min="11511" max="11741" width="8.81640625" style="58"/>
    <col min="11742" max="11742" width="11.453125" style="58" customWidth="1"/>
    <col min="11743" max="11743" width="9.453125" style="58" customWidth="1"/>
    <col min="11744" max="11744" width="11.453125" style="58" customWidth="1"/>
    <col min="11745" max="11745" width="9.453125" style="58" customWidth="1"/>
    <col min="11746" max="11746" width="8.453125" style="58" customWidth="1"/>
    <col min="11747" max="11747" width="8.453125" style="58" bestFit="1" customWidth="1"/>
    <col min="11748" max="11748" width="8" style="58" customWidth="1"/>
    <col min="11749" max="11749" width="7.54296875" style="58" customWidth="1"/>
    <col min="11750" max="11750" width="8.81640625" style="58" bestFit="1" customWidth="1"/>
    <col min="11751" max="11751" width="7.54296875" style="58" bestFit="1" customWidth="1"/>
    <col min="11752" max="11752" width="8.453125" style="58" bestFit="1" customWidth="1"/>
    <col min="11753" max="11753" width="8.453125" style="58" customWidth="1"/>
    <col min="11754" max="11754" width="9.81640625" style="58" customWidth="1"/>
    <col min="11755" max="11755" width="7.1796875" style="58" bestFit="1" customWidth="1"/>
    <col min="11756" max="11757" width="9" style="58" bestFit="1" customWidth="1"/>
    <col min="11758" max="11759" width="8.81640625" style="58"/>
    <col min="11760" max="11760" width="8.453125" style="58" bestFit="1" customWidth="1"/>
    <col min="11761" max="11761" width="8.54296875" style="58" bestFit="1" customWidth="1"/>
    <col min="11762" max="11762" width="7.1796875" style="58" bestFit="1" customWidth="1"/>
    <col min="11763" max="11765" width="8.81640625" style="58"/>
    <col min="11766" max="11766" width="13.81640625" style="58" customWidth="1"/>
    <col min="11767" max="11997" width="8.81640625" style="58"/>
    <col min="11998" max="11998" width="11.453125" style="58" customWidth="1"/>
    <col min="11999" max="11999" width="9.453125" style="58" customWidth="1"/>
    <col min="12000" max="12000" width="11.453125" style="58" customWidth="1"/>
    <col min="12001" max="12001" width="9.453125" style="58" customWidth="1"/>
    <col min="12002" max="12002" width="8.453125" style="58" customWidth="1"/>
    <col min="12003" max="12003" width="8.453125" style="58" bestFit="1" customWidth="1"/>
    <col min="12004" max="12004" width="8" style="58" customWidth="1"/>
    <col min="12005" max="12005" width="7.54296875" style="58" customWidth="1"/>
    <col min="12006" max="12006" width="8.81640625" style="58" bestFit="1" customWidth="1"/>
    <col min="12007" max="12007" width="7.54296875" style="58" bestFit="1" customWidth="1"/>
    <col min="12008" max="12008" width="8.453125" style="58" bestFit="1" customWidth="1"/>
    <col min="12009" max="12009" width="8.453125" style="58" customWidth="1"/>
    <col min="12010" max="12010" width="9.81640625" style="58" customWidth="1"/>
    <col min="12011" max="12011" width="7.1796875" style="58" bestFit="1" customWidth="1"/>
    <col min="12012" max="12013" width="9" style="58" bestFit="1" customWidth="1"/>
    <col min="12014" max="12015" width="8.81640625" style="58"/>
    <col min="12016" max="12016" width="8.453125" style="58" bestFit="1" customWidth="1"/>
    <col min="12017" max="12017" width="8.54296875" style="58" bestFit="1" customWidth="1"/>
    <col min="12018" max="12018" width="7.1796875" style="58" bestFit="1" customWidth="1"/>
    <col min="12019" max="12021" width="8.81640625" style="58"/>
    <col min="12022" max="12022" width="13.81640625" style="58" customWidth="1"/>
    <col min="12023" max="12253" width="8.81640625" style="58"/>
    <col min="12254" max="12254" width="11.453125" style="58" customWidth="1"/>
    <col min="12255" max="12255" width="9.453125" style="58" customWidth="1"/>
    <col min="12256" max="12256" width="11.453125" style="58" customWidth="1"/>
    <col min="12257" max="12257" width="9.453125" style="58" customWidth="1"/>
    <col min="12258" max="12258" width="8.453125" style="58" customWidth="1"/>
    <col min="12259" max="12259" width="8.453125" style="58" bestFit="1" customWidth="1"/>
    <col min="12260" max="12260" width="8" style="58" customWidth="1"/>
    <col min="12261" max="12261" width="7.54296875" style="58" customWidth="1"/>
    <col min="12262" max="12262" width="8.81640625" style="58" bestFit="1" customWidth="1"/>
    <col min="12263" max="12263" width="7.54296875" style="58" bestFit="1" customWidth="1"/>
    <col min="12264" max="12264" width="8.453125" style="58" bestFit="1" customWidth="1"/>
    <col min="12265" max="12265" width="8.453125" style="58" customWidth="1"/>
    <col min="12266" max="12266" width="9.81640625" style="58" customWidth="1"/>
    <col min="12267" max="12267" width="7.1796875" style="58" bestFit="1" customWidth="1"/>
    <col min="12268" max="12269" width="9" style="58" bestFit="1" customWidth="1"/>
    <col min="12270" max="12271" width="8.81640625" style="58"/>
    <col min="12272" max="12272" width="8.453125" style="58" bestFit="1" customWidth="1"/>
    <col min="12273" max="12273" width="8.54296875" style="58" bestFit="1" customWidth="1"/>
    <col min="12274" max="12274" width="7.1796875" style="58" bestFit="1" customWidth="1"/>
    <col min="12275" max="12277" width="8.81640625" style="58"/>
    <col min="12278" max="12278" width="13.81640625" style="58" customWidth="1"/>
    <col min="12279" max="12509" width="8.81640625" style="58"/>
    <col min="12510" max="12510" width="11.453125" style="58" customWidth="1"/>
    <col min="12511" max="12511" width="9.453125" style="58" customWidth="1"/>
    <col min="12512" max="12512" width="11.453125" style="58" customWidth="1"/>
    <col min="12513" max="12513" width="9.453125" style="58" customWidth="1"/>
    <col min="12514" max="12514" width="8.453125" style="58" customWidth="1"/>
    <col min="12515" max="12515" width="8.453125" style="58" bestFit="1" customWidth="1"/>
    <col min="12516" max="12516" width="8" style="58" customWidth="1"/>
    <col min="12517" max="12517" width="7.54296875" style="58" customWidth="1"/>
    <col min="12518" max="12518" width="8.81640625" style="58" bestFit="1" customWidth="1"/>
    <col min="12519" max="12519" width="7.54296875" style="58" bestFit="1" customWidth="1"/>
    <col min="12520" max="12520" width="8.453125" style="58" bestFit="1" customWidth="1"/>
    <col min="12521" max="12521" width="8.453125" style="58" customWidth="1"/>
    <col min="12522" max="12522" width="9.81640625" style="58" customWidth="1"/>
    <col min="12523" max="12523" width="7.1796875" style="58" bestFit="1" customWidth="1"/>
    <col min="12524" max="12525" width="9" style="58" bestFit="1" customWidth="1"/>
    <col min="12526" max="12527" width="8.81640625" style="58"/>
    <col min="12528" max="12528" width="8.453125" style="58" bestFit="1" customWidth="1"/>
    <col min="12529" max="12529" width="8.54296875" style="58" bestFit="1" customWidth="1"/>
    <col min="12530" max="12530" width="7.1796875" style="58" bestFit="1" customWidth="1"/>
    <col min="12531" max="12533" width="8.81640625" style="58"/>
    <col min="12534" max="12534" width="13.81640625" style="58" customWidth="1"/>
    <col min="12535" max="12765" width="8.81640625" style="58"/>
    <col min="12766" max="12766" width="11.453125" style="58" customWidth="1"/>
    <col min="12767" max="12767" width="9.453125" style="58" customWidth="1"/>
    <col min="12768" max="12768" width="11.453125" style="58" customWidth="1"/>
    <col min="12769" max="12769" width="9.453125" style="58" customWidth="1"/>
    <col min="12770" max="12770" width="8.453125" style="58" customWidth="1"/>
    <col min="12771" max="12771" width="8.453125" style="58" bestFit="1" customWidth="1"/>
    <col min="12772" max="12772" width="8" style="58" customWidth="1"/>
    <col min="12773" max="12773" width="7.54296875" style="58" customWidth="1"/>
    <col min="12774" max="12774" width="8.81640625" style="58" bestFit="1" customWidth="1"/>
    <col min="12775" max="12775" width="7.54296875" style="58" bestFit="1" customWidth="1"/>
    <col min="12776" max="12776" width="8.453125" style="58" bestFit="1" customWidth="1"/>
    <col min="12777" max="12777" width="8.453125" style="58" customWidth="1"/>
    <col min="12778" max="12778" width="9.81640625" style="58" customWidth="1"/>
    <col min="12779" max="12779" width="7.1796875" style="58" bestFit="1" customWidth="1"/>
    <col min="12780" max="12781" width="9" style="58" bestFit="1" customWidth="1"/>
    <col min="12782" max="12783" width="8.81640625" style="58"/>
    <col min="12784" max="12784" width="8.453125" style="58" bestFit="1" customWidth="1"/>
    <col min="12785" max="12785" width="8.54296875" style="58" bestFit="1" customWidth="1"/>
    <col min="12786" max="12786" width="7.1796875" style="58" bestFit="1" customWidth="1"/>
    <col min="12787" max="12789" width="8.81640625" style="58"/>
    <col min="12790" max="12790" width="13.81640625" style="58" customWidth="1"/>
    <col min="12791" max="13021" width="8.81640625" style="58"/>
    <col min="13022" max="13022" width="11.453125" style="58" customWidth="1"/>
    <col min="13023" max="13023" width="9.453125" style="58" customWidth="1"/>
    <col min="13024" max="13024" width="11.453125" style="58" customWidth="1"/>
    <col min="13025" max="13025" width="9.453125" style="58" customWidth="1"/>
    <col min="13026" max="13026" width="8.453125" style="58" customWidth="1"/>
    <col min="13027" max="13027" width="8.453125" style="58" bestFit="1" customWidth="1"/>
    <col min="13028" max="13028" width="8" style="58" customWidth="1"/>
    <col min="13029" max="13029" width="7.54296875" style="58" customWidth="1"/>
    <col min="13030" max="13030" width="8.81640625" style="58" bestFit="1" customWidth="1"/>
    <col min="13031" max="13031" width="7.54296875" style="58" bestFit="1" customWidth="1"/>
    <col min="13032" max="13032" width="8.453125" style="58" bestFit="1" customWidth="1"/>
    <col min="13033" max="13033" width="8.453125" style="58" customWidth="1"/>
    <col min="13034" max="13034" width="9.81640625" style="58" customWidth="1"/>
    <col min="13035" max="13035" width="7.1796875" style="58" bestFit="1" customWidth="1"/>
    <col min="13036" max="13037" width="9" style="58" bestFit="1" customWidth="1"/>
    <col min="13038" max="13039" width="8.81640625" style="58"/>
    <col min="13040" max="13040" width="8.453125" style="58" bestFit="1" customWidth="1"/>
    <col min="13041" max="13041" width="8.54296875" style="58" bestFit="1" customWidth="1"/>
    <col min="13042" max="13042" width="7.1796875" style="58" bestFit="1" customWidth="1"/>
    <col min="13043" max="13045" width="8.81640625" style="58"/>
    <col min="13046" max="13046" width="13.81640625" style="58" customWidth="1"/>
    <col min="13047" max="13277" width="8.81640625" style="58"/>
    <col min="13278" max="13278" width="11.453125" style="58" customWidth="1"/>
    <col min="13279" max="13279" width="9.453125" style="58" customWidth="1"/>
    <col min="13280" max="13280" width="11.453125" style="58" customWidth="1"/>
    <col min="13281" max="13281" width="9.453125" style="58" customWidth="1"/>
    <col min="13282" max="13282" width="8.453125" style="58" customWidth="1"/>
    <col min="13283" max="13283" width="8.453125" style="58" bestFit="1" customWidth="1"/>
    <col min="13284" max="13284" width="8" style="58" customWidth="1"/>
    <col min="13285" max="13285" width="7.54296875" style="58" customWidth="1"/>
    <col min="13286" max="13286" width="8.81640625" style="58" bestFit="1" customWidth="1"/>
    <col min="13287" max="13287" width="7.54296875" style="58" bestFit="1" customWidth="1"/>
    <col min="13288" max="13288" width="8.453125" style="58" bestFit="1" customWidth="1"/>
    <col min="13289" max="13289" width="8.453125" style="58" customWidth="1"/>
    <col min="13290" max="13290" width="9.81640625" style="58" customWidth="1"/>
    <col min="13291" max="13291" width="7.1796875" style="58" bestFit="1" customWidth="1"/>
    <col min="13292" max="13293" width="9" style="58" bestFit="1" customWidth="1"/>
    <col min="13294" max="13295" width="8.81640625" style="58"/>
    <col min="13296" max="13296" width="8.453125" style="58" bestFit="1" customWidth="1"/>
    <col min="13297" max="13297" width="8.54296875" style="58" bestFit="1" customWidth="1"/>
    <col min="13298" max="13298" width="7.1796875" style="58" bestFit="1" customWidth="1"/>
    <col min="13299" max="13301" width="8.81640625" style="58"/>
    <col min="13302" max="13302" width="13.81640625" style="58" customWidth="1"/>
    <col min="13303" max="13533" width="8.81640625" style="58"/>
    <col min="13534" max="13534" width="11.453125" style="58" customWidth="1"/>
    <col min="13535" max="13535" width="9.453125" style="58" customWidth="1"/>
    <col min="13536" max="13536" width="11.453125" style="58" customWidth="1"/>
    <col min="13537" max="13537" width="9.453125" style="58" customWidth="1"/>
    <col min="13538" max="13538" width="8.453125" style="58" customWidth="1"/>
    <col min="13539" max="13539" width="8.453125" style="58" bestFit="1" customWidth="1"/>
    <col min="13540" max="13540" width="8" style="58" customWidth="1"/>
    <col min="13541" max="13541" width="7.54296875" style="58" customWidth="1"/>
    <col min="13542" max="13542" width="8.81640625" style="58" bestFit="1" customWidth="1"/>
    <col min="13543" max="13543" width="7.54296875" style="58" bestFit="1" customWidth="1"/>
    <col min="13544" max="13544" width="8.453125" style="58" bestFit="1" customWidth="1"/>
    <col min="13545" max="13545" width="8.453125" style="58" customWidth="1"/>
    <col min="13546" max="13546" width="9.81640625" style="58" customWidth="1"/>
    <col min="13547" max="13547" width="7.1796875" style="58" bestFit="1" customWidth="1"/>
    <col min="13548" max="13549" width="9" style="58" bestFit="1" customWidth="1"/>
    <col min="13550" max="13551" width="8.81640625" style="58"/>
    <col min="13552" max="13552" width="8.453125" style="58" bestFit="1" customWidth="1"/>
    <col min="13553" max="13553" width="8.54296875" style="58" bestFit="1" customWidth="1"/>
    <col min="13554" max="13554" width="7.1796875" style="58" bestFit="1" customWidth="1"/>
    <col min="13555" max="13557" width="8.81640625" style="58"/>
    <col min="13558" max="13558" width="13.81640625" style="58" customWidth="1"/>
    <col min="13559" max="13789" width="8.81640625" style="58"/>
    <col min="13790" max="13790" width="11.453125" style="58" customWidth="1"/>
    <col min="13791" max="13791" width="9.453125" style="58" customWidth="1"/>
    <col min="13792" max="13792" width="11.453125" style="58" customWidth="1"/>
    <col min="13793" max="13793" width="9.453125" style="58" customWidth="1"/>
    <col min="13794" max="13794" width="8.453125" style="58" customWidth="1"/>
    <col min="13795" max="13795" width="8.453125" style="58" bestFit="1" customWidth="1"/>
    <col min="13796" max="13796" width="8" style="58" customWidth="1"/>
    <col min="13797" max="13797" width="7.54296875" style="58" customWidth="1"/>
    <col min="13798" max="13798" width="8.81640625" style="58" bestFit="1" customWidth="1"/>
    <col min="13799" max="13799" width="7.54296875" style="58" bestFit="1" customWidth="1"/>
    <col min="13800" max="13800" width="8.453125" style="58" bestFit="1" customWidth="1"/>
    <col min="13801" max="13801" width="8.453125" style="58" customWidth="1"/>
    <col min="13802" max="13802" width="9.81640625" style="58" customWidth="1"/>
    <col min="13803" max="13803" width="7.1796875" style="58" bestFit="1" customWidth="1"/>
    <col min="13804" max="13805" width="9" style="58" bestFit="1" customWidth="1"/>
    <col min="13806" max="13807" width="8.81640625" style="58"/>
    <col min="13808" max="13808" width="8.453125" style="58" bestFit="1" customWidth="1"/>
    <col min="13809" max="13809" width="8.54296875" style="58" bestFit="1" customWidth="1"/>
    <col min="13810" max="13810" width="7.1796875" style="58" bestFit="1" customWidth="1"/>
    <col min="13811" max="13813" width="8.81640625" style="58"/>
    <col min="13814" max="13814" width="13.81640625" style="58" customWidth="1"/>
    <col min="13815" max="14045" width="8.81640625" style="58"/>
    <col min="14046" max="14046" width="11.453125" style="58" customWidth="1"/>
    <col min="14047" max="14047" width="9.453125" style="58" customWidth="1"/>
    <col min="14048" max="14048" width="11.453125" style="58" customWidth="1"/>
    <col min="14049" max="14049" width="9.453125" style="58" customWidth="1"/>
    <col min="14050" max="14050" width="8.453125" style="58" customWidth="1"/>
    <col min="14051" max="14051" width="8.453125" style="58" bestFit="1" customWidth="1"/>
    <col min="14052" max="14052" width="8" style="58" customWidth="1"/>
    <col min="14053" max="14053" width="7.54296875" style="58" customWidth="1"/>
    <col min="14054" max="14054" width="8.81640625" style="58" bestFit="1" customWidth="1"/>
    <col min="14055" max="14055" width="7.54296875" style="58" bestFit="1" customWidth="1"/>
    <col min="14056" max="14056" width="8.453125" style="58" bestFit="1" customWidth="1"/>
    <col min="14057" max="14057" width="8.453125" style="58" customWidth="1"/>
    <col min="14058" max="14058" width="9.81640625" style="58" customWidth="1"/>
    <col min="14059" max="14059" width="7.1796875" style="58" bestFit="1" customWidth="1"/>
    <col min="14060" max="14061" width="9" style="58" bestFit="1" customWidth="1"/>
    <col min="14062" max="14063" width="8.81640625" style="58"/>
    <col min="14064" max="14064" width="8.453125" style="58" bestFit="1" customWidth="1"/>
    <col min="14065" max="14065" width="8.54296875" style="58" bestFit="1" customWidth="1"/>
    <col min="14066" max="14066" width="7.1796875" style="58" bestFit="1" customWidth="1"/>
    <col min="14067" max="14069" width="8.81640625" style="58"/>
    <col min="14070" max="14070" width="13.81640625" style="58" customWidth="1"/>
    <col min="14071" max="14301" width="8.81640625" style="58"/>
    <col min="14302" max="14302" width="11.453125" style="58" customWidth="1"/>
    <col min="14303" max="14303" width="9.453125" style="58" customWidth="1"/>
    <col min="14304" max="14304" width="11.453125" style="58" customWidth="1"/>
    <col min="14305" max="14305" width="9.453125" style="58" customWidth="1"/>
    <col min="14306" max="14306" width="8.453125" style="58" customWidth="1"/>
    <col min="14307" max="14307" width="8.453125" style="58" bestFit="1" customWidth="1"/>
    <col min="14308" max="14308" width="8" style="58" customWidth="1"/>
    <col min="14309" max="14309" width="7.54296875" style="58" customWidth="1"/>
    <col min="14310" max="14310" width="8.81640625" style="58" bestFit="1" customWidth="1"/>
    <col min="14311" max="14311" width="7.54296875" style="58" bestFit="1" customWidth="1"/>
    <col min="14312" max="14312" width="8.453125" style="58" bestFit="1" customWidth="1"/>
    <col min="14313" max="14313" width="8.453125" style="58" customWidth="1"/>
    <col min="14314" max="14314" width="9.81640625" style="58" customWidth="1"/>
    <col min="14315" max="14315" width="7.1796875" style="58" bestFit="1" customWidth="1"/>
    <col min="14316" max="14317" width="9" style="58" bestFit="1" customWidth="1"/>
    <col min="14318" max="14319" width="8.81640625" style="58"/>
    <col min="14320" max="14320" width="8.453125" style="58" bestFit="1" customWidth="1"/>
    <col min="14321" max="14321" width="8.54296875" style="58" bestFit="1" customWidth="1"/>
    <col min="14322" max="14322" width="7.1796875" style="58" bestFit="1" customWidth="1"/>
    <col min="14323" max="14325" width="8.81640625" style="58"/>
    <col min="14326" max="14326" width="13.81640625" style="58" customWidth="1"/>
    <col min="14327" max="14557" width="8.81640625" style="58"/>
    <col min="14558" max="14558" width="11.453125" style="58" customWidth="1"/>
    <col min="14559" max="14559" width="9.453125" style="58" customWidth="1"/>
    <col min="14560" max="14560" width="11.453125" style="58" customWidth="1"/>
    <col min="14561" max="14561" width="9.453125" style="58" customWidth="1"/>
    <col min="14562" max="14562" width="8.453125" style="58" customWidth="1"/>
    <col min="14563" max="14563" width="8.453125" style="58" bestFit="1" customWidth="1"/>
    <col min="14564" max="14564" width="8" style="58" customWidth="1"/>
    <col min="14565" max="14565" width="7.54296875" style="58" customWidth="1"/>
    <col min="14566" max="14566" width="8.81640625" style="58" bestFit="1" customWidth="1"/>
    <col min="14567" max="14567" width="7.54296875" style="58" bestFit="1" customWidth="1"/>
    <col min="14568" max="14568" width="8.453125" style="58" bestFit="1" customWidth="1"/>
    <col min="14569" max="14569" width="8.453125" style="58" customWidth="1"/>
    <col min="14570" max="14570" width="9.81640625" style="58" customWidth="1"/>
    <col min="14571" max="14571" width="7.1796875" style="58" bestFit="1" customWidth="1"/>
    <col min="14572" max="14573" width="9" style="58" bestFit="1" customWidth="1"/>
    <col min="14574" max="14575" width="8.81640625" style="58"/>
    <col min="14576" max="14576" width="8.453125" style="58" bestFit="1" customWidth="1"/>
    <col min="14577" max="14577" width="8.54296875" style="58" bestFit="1" customWidth="1"/>
    <col min="14578" max="14578" width="7.1796875" style="58" bestFit="1" customWidth="1"/>
    <col min="14579" max="14581" width="8.81640625" style="58"/>
    <col min="14582" max="14582" width="13.81640625" style="58" customWidth="1"/>
    <col min="14583" max="14813" width="8.81640625" style="58"/>
    <col min="14814" max="14814" width="11.453125" style="58" customWidth="1"/>
    <col min="14815" max="14815" width="9.453125" style="58" customWidth="1"/>
    <col min="14816" max="14816" width="11.453125" style="58" customWidth="1"/>
    <col min="14817" max="14817" width="9.453125" style="58" customWidth="1"/>
    <col min="14818" max="14818" width="8.453125" style="58" customWidth="1"/>
    <col min="14819" max="14819" width="8.453125" style="58" bestFit="1" customWidth="1"/>
    <col min="14820" max="14820" width="8" style="58" customWidth="1"/>
    <col min="14821" max="14821" width="7.54296875" style="58" customWidth="1"/>
    <col min="14822" max="14822" width="8.81640625" style="58" bestFit="1" customWidth="1"/>
    <col min="14823" max="14823" width="7.54296875" style="58" bestFit="1" customWidth="1"/>
    <col min="14824" max="14824" width="8.453125" style="58" bestFit="1" customWidth="1"/>
    <col min="14825" max="14825" width="8.453125" style="58" customWidth="1"/>
    <col min="14826" max="14826" width="9.81640625" style="58" customWidth="1"/>
    <col min="14827" max="14827" width="7.1796875" style="58" bestFit="1" customWidth="1"/>
    <col min="14828" max="14829" width="9" style="58" bestFit="1" customWidth="1"/>
    <col min="14830" max="14831" width="8.81640625" style="58"/>
    <col min="14832" max="14832" width="8.453125" style="58" bestFit="1" customWidth="1"/>
    <col min="14833" max="14833" width="8.54296875" style="58" bestFit="1" customWidth="1"/>
    <col min="14834" max="14834" width="7.1796875" style="58" bestFit="1" customWidth="1"/>
    <col min="14835" max="14837" width="8.81640625" style="58"/>
    <col min="14838" max="14838" width="13.81640625" style="58" customWidth="1"/>
    <col min="14839" max="15069" width="8.81640625" style="58"/>
    <col min="15070" max="15070" width="11.453125" style="58" customWidth="1"/>
    <col min="15071" max="15071" width="9.453125" style="58" customWidth="1"/>
    <col min="15072" max="15072" width="11.453125" style="58" customWidth="1"/>
    <col min="15073" max="15073" width="9.453125" style="58" customWidth="1"/>
    <col min="15074" max="15074" width="8.453125" style="58" customWidth="1"/>
    <col min="15075" max="15075" width="8.453125" style="58" bestFit="1" customWidth="1"/>
    <col min="15076" max="15076" width="8" style="58" customWidth="1"/>
    <col min="15077" max="15077" width="7.54296875" style="58" customWidth="1"/>
    <col min="15078" max="15078" width="8.81640625" style="58" bestFit="1" customWidth="1"/>
    <col min="15079" max="15079" width="7.54296875" style="58" bestFit="1" customWidth="1"/>
    <col min="15080" max="15080" width="8.453125" style="58" bestFit="1" customWidth="1"/>
    <col min="15081" max="15081" width="8.453125" style="58" customWidth="1"/>
    <col min="15082" max="15082" width="9.81640625" style="58" customWidth="1"/>
    <col min="15083" max="15083" width="7.1796875" style="58" bestFit="1" customWidth="1"/>
    <col min="15084" max="15085" width="9" style="58" bestFit="1" customWidth="1"/>
    <col min="15086" max="15087" width="8.81640625" style="58"/>
    <col min="15088" max="15088" width="8.453125" style="58" bestFit="1" customWidth="1"/>
    <col min="15089" max="15089" width="8.54296875" style="58" bestFit="1" customWidth="1"/>
    <col min="15090" max="15090" width="7.1796875" style="58" bestFit="1" customWidth="1"/>
    <col min="15091" max="15093" width="8.81640625" style="58"/>
    <col min="15094" max="15094" width="13.81640625" style="58" customWidth="1"/>
    <col min="15095" max="15325" width="8.81640625" style="58"/>
    <col min="15326" max="15326" width="11.453125" style="58" customWidth="1"/>
    <col min="15327" max="15327" width="9.453125" style="58" customWidth="1"/>
    <col min="15328" max="15328" width="11.453125" style="58" customWidth="1"/>
    <col min="15329" max="15329" width="9.453125" style="58" customWidth="1"/>
    <col min="15330" max="15330" width="8.453125" style="58" customWidth="1"/>
    <col min="15331" max="15331" width="8.453125" style="58" bestFit="1" customWidth="1"/>
    <col min="15332" max="15332" width="8" style="58" customWidth="1"/>
    <col min="15333" max="15333" width="7.54296875" style="58" customWidth="1"/>
    <col min="15334" max="15334" width="8.81640625" style="58" bestFit="1" customWidth="1"/>
    <col min="15335" max="15335" width="7.54296875" style="58" bestFit="1" customWidth="1"/>
    <col min="15336" max="15336" width="8.453125" style="58" bestFit="1" customWidth="1"/>
    <col min="15337" max="15337" width="8.453125" style="58" customWidth="1"/>
    <col min="15338" max="15338" width="9.81640625" style="58" customWidth="1"/>
    <col min="15339" max="15339" width="7.1796875" style="58" bestFit="1" customWidth="1"/>
    <col min="15340" max="15341" width="9" style="58" bestFit="1" customWidth="1"/>
    <col min="15342" max="15343" width="8.81640625" style="58"/>
    <col min="15344" max="15344" width="8.453125" style="58" bestFit="1" customWidth="1"/>
    <col min="15345" max="15345" width="8.54296875" style="58" bestFit="1" customWidth="1"/>
    <col min="15346" max="15346" width="7.1796875" style="58" bestFit="1" customWidth="1"/>
    <col min="15347" max="15349" width="8.81640625" style="58"/>
    <col min="15350" max="15350" width="13.81640625" style="58" customWidth="1"/>
    <col min="15351" max="15581" width="8.81640625" style="58"/>
    <col min="15582" max="15582" width="11.453125" style="58" customWidth="1"/>
    <col min="15583" max="15583" width="9.453125" style="58" customWidth="1"/>
    <col min="15584" max="15584" width="11.453125" style="58" customWidth="1"/>
    <col min="15585" max="15585" width="9.453125" style="58" customWidth="1"/>
    <col min="15586" max="15586" width="8.453125" style="58" customWidth="1"/>
    <col min="15587" max="15587" width="8.453125" style="58" bestFit="1" customWidth="1"/>
    <col min="15588" max="15588" width="8" style="58" customWidth="1"/>
    <col min="15589" max="15589" width="7.54296875" style="58" customWidth="1"/>
    <col min="15590" max="15590" width="8.81640625" style="58" bestFit="1" customWidth="1"/>
    <col min="15591" max="15591" width="7.54296875" style="58" bestFit="1" customWidth="1"/>
    <col min="15592" max="15592" width="8.453125" style="58" bestFit="1" customWidth="1"/>
    <col min="15593" max="15593" width="8.453125" style="58" customWidth="1"/>
    <col min="15594" max="15594" width="9.81640625" style="58" customWidth="1"/>
    <col min="15595" max="15595" width="7.1796875" style="58" bestFit="1" customWidth="1"/>
    <col min="15596" max="15597" width="9" style="58" bestFit="1" customWidth="1"/>
    <col min="15598" max="15599" width="8.81640625" style="58"/>
    <col min="15600" max="15600" width="8.453125" style="58" bestFit="1" customWidth="1"/>
    <col min="15601" max="15601" width="8.54296875" style="58" bestFit="1" customWidth="1"/>
    <col min="15602" max="15602" width="7.1796875" style="58" bestFit="1" customWidth="1"/>
    <col min="15603" max="15605" width="8.81640625" style="58"/>
    <col min="15606" max="15606" width="13.81640625" style="58" customWidth="1"/>
    <col min="15607" max="15837" width="8.81640625" style="58"/>
    <col min="15838" max="15838" width="11.453125" style="58" customWidth="1"/>
    <col min="15839" max="15839" width="9.453125" style="58" customWidth="1"/>
    <col min="15840" max="15840" width="11.453125" style="58" customWidth="1"/>
    <col min="15841" max="15841" width="9.453125" style="58" customWidth="1"/>
    <col min="15842" max="15842" width="8.453125" style="58" customWidth="1"/>
    <col min="15843" max="15843" width="8.453125" style="58" bestFit="1" customWidth="1"/>
    <col min="15844" max="15844" width="8" style="58" customWidth="1"/>
    <col min="15845" max="15845" width="7.54296875" style="58" customWidth="1"/>
    <col min="15846" max="15846" width="8.81640625" style="58" bestFit="1" customWidth="1"/>
    <col min="15847" max="15847" width="7.54296875" style="58" bestFit="1" customWidth="1"/>
    <col min="15848" max="15848" width="8.453125" style="58" bestFit="1" customWidth="1"/>
    <col min="15849" max="15849" width="8.453125" style="58" customWidth="1"/>
    <col min="15850" max="15850" width="9.81640625" style="58" customWidth="1"/>
    <col min="15851" max="15851" width="7.1796875" style="58" bestFit="1" customWidth="1"/>
    <col min="15852" max="15853" width="9" style="58" bestFit="1" customWidth="1"/>
    <col min="15854" max="15855" width="8.81640625" style="58"/>
    <col min="15856" max="15856" width="8.453125" style="58" bestFit="1" customWidth="1"/>
    <col min="15857" max="15857" width="8.54296875" style="58" bestFit="1" customWidth="1"/>
    <col min="15858" max="15858" width="7.1796875" style="58" bestFit="1" customWidth="1"/>
    <col min="15859" max="15861" width="8.81640625" style="58"/>
    <col min="15862" max="15862" width="13.81640625" style="58" customWidth="1"/>
    <col min="15863" max="16093" width="8.81640625" style="58"/>
    <col min="16094" max="16094" width="11.453125" style="58" customWidth="1"/>
    <col min="16095" max="16095" width="9.453125" style="58" customWidth="1"/>
    <col min="16096" max="16096" width="11.453125" style="58" customWidth="1"/>
    <col min="16097" max="16097" width="9.453125" style="58" customWidth="1"/>
    <col min="16098" max="16098" width="8.453125" style="58" customWidth="1"/>
    <col min="16099" max="16099" width="8.453125" style="58" bestFit="1" customWidth="1"/>
    <col min="16100" max="16100" width="8" style="58" customWidth="1"/>
    <col min="16101" max="16101" width="7.54296875" style="58" customWidth="1"/>
    <col min="16102" max="16102" width="8.81640625" style="58" bestFit="1" customWidth="1"/>
    <col min="16103" max="16103" width="7.54296875" style="58" bestFit="1" customWidth="1"/>
    <col min="16104" max="16104" width="8.453125" style="58" bestFit="1" customWidth="1"/>
    <col min="16105" max="16105" width="8.453125" style="58" customWidth="1"/>
    <col min="16106" max="16106" width="9.81640625" style="58" customWidth="1"/>
    <col min="16107" max="16107" width="7.1796875" style="58" bestFit="1" customWidth="1"/>
    <col min="16108" max="16109" width="9" style="58" bestFit="1" customWidth="1"/>
    <col min="16110" max="16111" width="8.81640625" style="58"/>
    <col min="16112" max="16112" width="8.453125" style="58" bestFit="1" customWidth="1"/>
    <col min="16113" max="16113" width="8.54296875" style="58" bestFit="1" customWidth="1"/>
    <col min="16114" max="16114" width="7.1796875" style="58" bestFit="1" customWidth="1"/>
    <col min="16115" max="16117" width="8.81640625" style="58"/>
    <col min="16118" max="16118" width="13.81640625" style="58" customWidth="1"/>
    <col min="16119" max="16384" width="8.81640625" style="58"/>
  </cols>
  <sheetData>
    <row r="1" spans="1:10" s="51" customFormat="1" ht="55.5" customHeight="1" x14ac:dyDescent="0.3">
      <c r="A1" s="46" t="s">
        <v>46</v>
      </c>
      <c r="B1" s="47" t="s">
        <v>47</v>
      </c>
      <c r="C1" s="47" t="s">
        <v>48</v>
      </c>
      <c r="D1" s="48" t="s">
        <v>39</v>
      </c>
      <c r="E1" s="48" t="s">
        <v>49</v>
      </c>
      <c r="F1" s="48" t="s">
        <v>50</v>
      </c>
      <c r="G1" s="49"/>
      <c r="H1" s="50" t="s">
        <v>51</v>
      </c>
      <c r="I1" s="51" t="s">
        <v>52</v>
      </c>
      <c r="J1" s="51" t="s">
        <v>53</v>
      </c>
    </row>
    <row r="2" spans="1:10" ht="13" x14ac:dyDescent="0.3">
      <c r="A2" s="52">
        <v>500000001</v>
      </c>
      <c r="B2" s="53" t="s">
        <v>54</v>
      </c>
      <c r="C2" s="53" t="s">
        <v>55</v>
      </c>
      <c r="D2" s="54">
        <v>1</v>
      </c>
      <c r="E2" s="55">
        <v>4</v>
      </c>
      <c r="F2" s="55">
        <v>0</v>
      </c>
      <c r="G2" s="56"/>
      <c r="H2" s="57">
        <v>180</v>
      </c>
      <c r="I2" s="58">
        <v>2.2200000000000002</v>
      </c>
      <c r="J2" s="59">
        <v>205</v>
      </c>
    </row>
    <row r="3" spans="1:10" ht="13" x14ac:dyDescent="0.3">
      <c r="A3" s="52">
        <v>500000002</v>
      </c>
      <c r="B3" s="53" t="s">
        <v>54</v>
      </c>
      <c r="C3" s="53" t="s">
        <v>55</v>
      </c>
      <c r="D3" s="54">
        <v>2</v>
      </c>
      <c r="E3" s="55">
        <v>4</v>
      </c>
      <c r="F3" s="55">
        <v>1</v>
      </c>
      <c r="G3" s="56"/>
      <c r="H3" s="57">
        <v>178</v>
      </c>
      <c r="I3" s="58">
        <v>3.22</v>
      </c>
      <c r="J3" s="59">
        <v>230</v>
      </c>
    </row>
    <row r="4" spans="1:10" ht="13" x14ac:dyDescent="0.3">
      <c r="A4" s="52">
        <v>500000003</v>
      </c>
      <c r="B4" s="53" t="s">
        <v>54</v>
      </c>
      <c r="C4" s="53" t="s">
        <v>55</v>
      </c>
      <c r="D4" s="54">
        <v>3</v>
      </c>
      <c r="E4" s="55">
        <v>4</v>
      </c>
      <c r="F4" s="55">
        <v>0</v>
      </c>
      <c r="G4" s="56"/>
      <c r="H4" s="57">
        <v>178</v>
      </c>
      <c r="I4" s="58">
        <v>3.5</v>
      </c>
      <c r="J4" s="59">
        <v>222</v>
      </c>
    </row>
    <row r="5" spans="1:10" ht="13" x14ac:dyDescent="0.3">
      <c r="A5" s="52">
        <v>500000004</v>
      </c>
      <c r="B5" s="53" t="s">
        <v>54</v>
      </c>
      <c r="C5" s="53" t="s">
        <v>55</v>
      </c>
      <c r="D5" s="54">
        <v>4</v>
      </c>
      <c r="E5" s="55">
        <v>4</v>
      </c>
      <c r="F5" s="55">
        <v>0</v>
      </c>
      <c r="G5" s="56"/>
      <c r="H5" s="57">
        <v>175</v>
      </c>
      <c r="I5" s="58">
        <v>2.98</v>
      </c>
      <c r="J5" s="59">
        <v>213</v>
      </c>
    </row>
    <row r="6" spans="1:10" ht="13" x14ac:dyDescent="0.3">
      <c r="A6" s="52">
        <v>500000005</v>
      </c>
      <c r="B6" s="53" t="s">
        <v>54</v>
      </c>
      <c r="C6" s="53" t="s">
        <v>55</v>
      </c>
      <c r="D6" s="54">
        <v>5</v>
      </c>
      <c r="E6" s="55">
        <v>4</v>
      </c>
      <c r="F6" s="55">
        <v>0</v>
      </c>
      <c r="G6" s="56"/>
      <c r="H6" s="57">
        <v>177</v>
      </c>
      <c r="I6" s="58">
        <v>3.88</v>
      </c>
      <c r="J6" s="59">
        <v>230</v>
      </c>
    </row>
    <row r="7" spans="1:10" ht="13" x14ac:dyDescent="0.3">
      <c r="A7" s="52">
        <v>500000006</v>
      </c>
      <c r="B7" s="53" t="s">
        <v>54</v>
      </c>
      <c r="C7" s="53" t="s">
        <v>55</v>
      </c>
      <c r="D7" s="54">
        <v>6</v>
      </c>
      <c r="E7" s="55">
        <v>4</v>
      </c>
      <c r="F7" s="55">
        <v>1</v>
      </c>
      <c r="G7" s="56"/>
      <c r="H7" s="57">
        <v>178</v>
      </c>
      <c r="I7" s="58">
        <v>3.04</v>
      </c>
      <c r="J7" s="59">
        <v>234</v>
      </c>
    </row>
    <row r="8" spans="1:10" ht="13" x14ac:dyDescent="0.3">
      <c r="A8" s="52">
        <v>500000007</v>
      </c>
      <c r="B8" s="53" t="s">
        <v>54</v>
      </c>
      <c r="C8" s="53" t="s">
        <v>55</v>
      </c>
      <c r="D8" s="54">
        <v>7</v>
      </c>
      <c r="E8" s="55">
        <v>4</v>
      </c>
      <c r="F8" s="55">
        <v>1</v>
      </c>
      <c r="G8" s="56"/>
      <c r="H8" s="57">
        <v>178</v>
      </c>
      <c r="I8" s="58">
        <v>3.11</v>
      </c>
      <c r="J8" s="59">
        <v>226</v>
      </c>
    </row>
    <row r="9" spans="1:10" ht="13" x14ac:dyDescent="0.3">
      <c r="A9" s="52">
        <v>500000008</v>
      </c>
      <c r="B9" s="53" t="s">
        <v>54</v>
      </c>
      <c r="C9" s="53" t="s">
        <v>55</v>
      </c>
      <c r="D9" s="54">
        <v>8</v>
      </c>
      <c r="E9" s="55">
        <v>4</v>
      </c>
      <c r="F9" s="55">
        <v>0</v>
      </c>
      <c r="G9" s="60"/>
      <c r="H9" s="57">
        <v>178</v>
      </c>
      <c r="I9" s="58">
        <v>3.21</v>
      </c>
      <c r="J9" s="59">
        <v>244</v>
      </c>
    </row>
    <row r="10" spans="1:10" ht="13" x14ac:dyDescent="0.3">
      <c r="A10" s="52">
        <v>500000009</v>
      </c>
      <c r="B10" s="53" t="s">
        <v>54</v>
      </c>
      <c r="C10" s="53" t="s">
        <v>55</v>
      </c>
      <c r="D10" s="54">
        <v>9</v>
      </c>
      <c r="E10" s="55">
        <v>4</v>
      </c>
      <c r="F10" s="55">
        <v>0</v>
      </c>
      <c r="G10" s="60"/>
      <c r="H10" s="57">
        <v>175</v>
      </c>
      <c r="I10" s="58">
        <v>1.82</v>
      </c>
      <c r="J10" s="59">
        <v>187</v>
      </c>
    </row>
    <row r="11" spans="1:10" ht="13" x14ac:dyDescent="0.3">
      <c r="A11" s="52">
        <v>500000010</v>
      </c>
      <c r="B11" s="53" t="s">
        <v>54</v>
      </c>
      <c r="C11" s="53" t="s">
        <v>55</v>
      </c>
      <c r="D11" s="54">
        <v>10</v>
      </c>
      <c r="E11" s="55">
        <v>4</v>
      </c>
      <c r="F11" s="55">
        <v>1</v>
      </c>
      <c r="G11" s="60"/>
      <c r="H11" s="57">
        <v>174</v>
      </c>
      <c r="I11" s="58">
        <v>2.33</v>
      </c>
      <c r="J11" s="59">
        <v>202</v>
      </c>
    </row>
    <row r="12" spans="1:10" ht="13" x14ac:dyDescent="0.3">
      <c r="A12" s="52">
        <v>500000011</v>
      </c>
      <c r="B12" s="53" t="s">
        <v>54</v>
      </c>
      <c r="C12" s="53" t="s">
        <v>55</v>
      </c>
      <c r="D12" s="54">
        <v>11</v>
      </c>
      <c r="E12" s="55">
        <v>4</v>
      </c>
      <c r="F12" s="55">
        <v>1</v>
      </c>
      <c r="G12" s="60"/>
      <c r="H12" s="57">
        <v>173</v>
      </c>
      <c r="I12" s="58">
        <v>2.4500000000000002</v>
      </c>
      <c r="J12" s="59">
        <v>190</v>
      </c>
    </row>
    <row r="13" spans="1:10" ht="13" x14ac:dyDescent="0.3">
      <c r="A13" s="52">
        <v>500000012</v>
      </c>
      <c r="B13" s="53" t="s">
        <v>54</v>
      </c>
      <c r="C13" s="53" t="s">
        <v>55</v>
      </c>
      <c r="D13" s="54">
        <v>12</v>
      </c>
      <c r="E13" s="55">
        <v>4</v>
      </c>
      <c r="F13" s="55">
        <v>0</v>
      </c>
      <c r="G13" s="60"/>
      <c r="H13" s="57">
        <v>175</v>
      </c>
      <c r="I13" s="58">
        <v>2.99</v>
      </c>
      <c r="J13" s="59">
        <v>207</v>
      </c>
    </row>
    <row r="14" spans="1:10" ht="13" x14ac:dyDescent="0.3">
      <c r="A14" s="52">
        <v>500000013</v>
      </c>
      <c r="B14" s="53" t="s">
        <v>54</v>
      </c>
      <c r="C14" s="53" t="s">
        <v>55</v>
      </c>
      <c r="D14" s="54">
        <v>13</v>
      </c>
      <c r="E14" s="55">
        <v>4</v>
      </c>
      <c r="F14" s="55">
        <v>0</v>
      </c>
      <c r="G14" s="60"/>
      <c r="H14" s="57">
        <v>173</v>
      </c>
      <c r="I14" s="58">
        <v>2</v>
      </c>
      <c r="J14" s="59">
        <v>187</v>
      </c>
    </row>
    <row r="15" spans="1:10" ht="13" x14ac:dyDescent="0.3">
      <c r="A15" s="52">
        <v>500000014</v>
      </c>
      <c r="B15" s="53" t="s">
        <v>54</v>
      </c>
      <c r="C15" s="53" t="s">
        <v>55</v>
      </c>
      <c r="D15" s="54">
        <v>14</v>
      </c>
      <c r="E15" s="55">
        <v>4</v>
      </c>
      <c r="F15" s="55">
        <v>1</v>
      </c>
      <c r="G15" s="60"/>
      <c r="H15" s="57">
        <v>178</v>
      </c>
      <c r="I15" s="58">
        <v>2</v>
      </c>
      <c r="J15" s="59">
        <v>234</v>
      </c>
    </row>
    <row r="16" spans="1:10" ht="13" x14ac:dyDescent="0.3">
      <c r="A16" s="52">
        <v>500000015</v>
      </c>
      <c r="B16" s="53" t="s">
        <v>54</v>
      </c>
      <c r="C16" s="53" t="s">
        <v>55</v>
      </c>
      <c r="D16" s="54">
        <v>15</v>
      </c>
      <c r="E16" s="55">
        <v>4</v>
      </c>
      <c r="F16" s="55">
        <v>0</v>
      </c>
      <c r="G16" s="56"/>
      <c r="H16" s="57">
        <v>178</v>
      </c>
      <c r="I16" s="58">
        <v>1.99</v>
      </c>
      <c r="J16" s="59">
        <v>230</v>
      </c>
    </row>
    <row r="17" spans="1:10" ht="13" x14ac:dyDescent="0.3">
      <c r="A17" s="52">
        <v>500000016</v>
      </c>
      <c r="B17" s="53" t="s">
        <v>54</v>
      </c>
      <c r="C17" s="53" t="s">
        <v>55</v>
      </c>
      <c r="D17" s="54">
        <v>16</v>
      </c>
      <c r="E17" s="55">
        <v>4</v>
      </c>
      <c r="F17" s="55">
        <v>0</v>
      </c>
      <c r="G17" s="60"/>
      <c r="H17" s="57">
        <v>178</v>
      </c>
      <c r="I17" s="58">
        <v>1.8</v>
      </c>
      <c r="J17" s="59">
        <v>178</v>
      </c>
    </row>
    <row r="18" spans="1:10" ht="13" x14ac:dyDescent="0.3">
      <c r="A18" s="52">
        <v>500000017</v>
      </c>
      <c r="B18" s="53" t="s">
        <v>54</v>
      </c>
      <c r="C18" s="53" t="s">
        <v>55</v>
      </c>
      <c r="D18" s="54">
        <v>17</v>
      </c>
      <c r="E18" s="55">
        <v>4</v>
      </c>
      <c r="F18" s="55">
        <v>0</v>
      </c>
      <c r="G18" s="60"/>
      <c r="H18" s="57">
        <v>175</v>
      </c>
      <c r="I18" s="58">
        <v>2.1</v>
      </c>
      <c r="J18" s="59">
        <v>210</v>
      </c>
    </row>
    <row r="19" spans="1:10" ht="13" x14ac:dyDescent="0.3">
      <c r="A19" s="52">
        <v>500000018</v>
      </c>
      <c r="B19" s="53" t="s">
        <v>54</v>
      </c>
      <c r="C19" s="53" t="s">
        <v>55</v>
      </c>
      <c r="D19" s="54">
        <v>18</v>
      </c>
      <c r="E19" s="55">
        <v>4</v>
      </c>
      <c r="F19" s="55">
        <v>0</v>
      </c>
      <c r="G19" s="56"/>
      <c r="H19" s="57">
        <v>174</v>
      </c>
      <c r="I19" s="58">
        <v>3.44</v>
      </c>
      <c r="J19" s="59">
        <v>195</v>
      </c>
    </row>
    <row r="20" spans="1:10" ht="13" x14ac:dyDescent="0.3">
      <c r="A20" s="52">
        <v>500000019</v>
      </c>
      <c r="B20" s="53" t="s">
        <v>54</v>
      </c>
      <c r="C20" s="53" t="s">
        <v>55</v>
      </c>
      <c r="D20" s="54">
        <v>19</v>
      </c>
      <c r="E20" s="55">
        <v>4</v>
      </c>
      <c r="F20" s="55">
        <v>1</v>
      </c>
      <c r="G20" s="60"/>
      <c r="H20" s="57">
        <v>173</v>
      </c>
      <c r="I20" s="58">
        <v>2.1</v>
      </c>
      <c r="J20" s="59">
        <v>178</v>
      </c>
    </row>
    <row r="21" spans="1:10" ht="13" x14ac:dyDescent="0.3">
      <c r="A21" s="52">
        <v>500000020</v>
      </c>
      <c r="B21" s="53" t="s">
        <v>54</v>
      </c>
      <c r="C21" s="53" t="s">
        <v>55</v>
      </c>
      <c r="D21" s="54">
        <v>20</v>
      </c>
      <c r="E21" s="55">
        <v>4</v>
      </c>
      <c r="F21" s="55">
        <v>0</v>
      </c>
      <c r="G21" s="60"/>
      <c r="H21" s="57">
        <v>178</v>
      </c>
      <c r="I21" s="58">
        <v>3.18</v>
      </c>
      <c r="J21" s="59">
        <v>234</v>
      </c>
    </row>
    <row r="22" spans="1:10" ht="13" x14ac:dyDescent="0.3">
      <c r="A22" s="52">
        <v>500000021</v>
      </c>
      <c r="B22" s="53" t="s">
        <v>54</v>
      </c>
      <c r="C22" s="53" t="s">
        <v>55</v>
      </c>
      <c r="D22" s="54">
        <v>21</v>
      </c>
      <c r="E22" s="55">
        <v>4</v>
      </c>
      <c r="F22" s="55">
        <v>1</v>
      </c>
      <c r="G22" s="60"/>
      <c r="H22" s="57">
        <v>176</v>
      </c>
      <c r="I22" s="58">
        <v>3</v>
      </c>
      <c r="J22" s="59">
        <v>244</v>
      </c>
    </row>
    <row r="23" spans="1:10" ht="13" x14ac:dyDescent="0.3">
      <c r="A23" s="52">
        <v>500000022</v>
      </c>
      <c r="B23" s="53" t="s">
        <v>54</v>
      </c>
      <c r="C23" s="53" t="s">
        <v>55</v>
      </c>
      <c r="D23" s="54">
        <v>22</v>
      </c>
      <c r="E23" s="55">
        <v>4</v>
      </c>
      <c r="F23" s="55">
        <v>0</v>
      </c>
      <c r="G23" s="60"/>
      <c r="H23" s="57">
        <v>177</v>
      </c>
      <c r="I23" s="58">
        <v>2.67</v>
      </c>
      <c r="J23" s="59">
        <v>213</v>
      </c>
    </row>
    <row r="24" spans="1:10" ht="13" x14ac:dyDescent="0.3">
      <c r="A24" s="52">
        <v>500000023</v>
      </c>
      <c r="B24" s="53" t="s">
        <v>54</v>
      </c>
      <c r="C24" s="53" t="s">
        <v>55</v>
      </c>
      <c r="D24" s="54">
        <v>23</v>
      </c>
      <c r="E24" s="55">
        <v>4</v>
      </c>
      <c r="F24" s="55">
        <v>1</v>
      </c>
      <c r="G24" s="60"/>
      <c r="H24" s="57">
        <v>180</v>
      </c>
      <c r="I24" s="58">
        <v>2.89</v>
      </c>
      <c r="J24" s="59">
        <v>222</v>
      </c>
    </row>
    <row r="25" spans="1:10" ht="13" x14ac:dyDescent="0.3">
      <c r="A25" s="52">
        <v>500000024</v>
      </c>
      <c r="B25" s="53" t="s">
        <v>54</v>
      </c>
      <c r="C25" s="53" t="s">
        <v>55</v>
      </c>
      <c r="D25" s="54">
        <v>24</v>
      </c>
      <c r="E25" s="55">
        <v>4</v>
      </c>
      <c r="F25" s="55">
        <v>0</v>
      </c>
      <c r="G25" s="60"/>
      <c r="H25" s="57">
        <v>180</v>
      </c>
      <c r="I25" s="58">
        <v>2.41</v>
      </c>
      <c r="J25" s="59">
        <v>230</v>
      </c>
    </row>
    <row r="26" spans="1:10" ht="13" x14ac:dyDescent="0.3">
      <c r="A26" s="52">
        <v>500000025</v>
      </c>
      <c r="B26" s="53" t="s">
        <v>54</v>
      </c>
      <c r="C26" s="53" t="s">
        <v>55</v>
      </c>
      <c r="D26" s="54">
        <v>25</v>
      </c>
      <c r="E26" s="55">
        <v>4</v>
      </c>
      <c r="F26" s="55">
        <v>1</v>
      </c>
      <c r="G26" s="60"/>
      <c r="H26" s="57">
        <v>180</v>
      </c>
      <c r="I26" s="58">
        <v>2.33</v>
      </c>
      <c r="J26" s="59">
        <v>210</v>
      </c>
    </row>
    <row r="27" spans="1:10" ht="13" x14ac:dyDescent="0.3">
      <c r="A27" s="52">
        <v>500000026</v>
      </c>
      <c r="B27" s="53" t="s">
        <v>54</v>
      </c>
      <c r="C27" s="53" t="s">
        <v>55</v>
      </c>
      <c r="D27" s="54">
        <v>26</v>
      </c>
      <c r="E27" s="55">
        <v>4</v>
      </c>
      <c r="F27" s="55">
        <v>0</v>
      </c>
      <c r="G27" s="60"/>
      <c r="H27" s="57">
        <v>179</v>
      </c>
      <c r="I27" s="58">
        <v>2.97</v>
      </c>
      <c r="J27" s="59">
        <v>239</v>
      </c>
    </row>
    <row r="28" spans="1:10" ht="13" x14ac:dyDescent="0.3">
      <c r="A28" s="52">
        <v>500000027</v>
      </c>
      <c r="B28" s="53" t="s">
        <v>54</v>
      </c>
      <c r="C28" s="53" t="s">
        <v>55</v>
      </c>
      <c r="D28" s="54">
        <v>27</v>
      </c>
      <c r="E28" s="55">
        <v>4</v>
      </c>
      <c r="F28" s="55">
        <v>1</v>
      </c>
      <c r="G28" s="60"/>
      <c r="H28" s="57">
        <v>178</v>
      </c>
      <c r="I28" s="58">
        <v>2.4500000000000002</v>
      </c>
      <c r="J28" s="59">
        <v>219</v>
      </c>
    </row>
    <row r="29" spans="1:10" ht="13" x14ac:dyDescent="0.3">
      <c r="A29" s="52">
        <v>500000028</v>
      </c>
      <c r="B29" s="53" t="s">
        <v>54</v>
      </c>
      <c r="C29" s="53" t="s">
        <v>55</v>
      </c>
      <c r="D29" s="54">
        <v>28</v>
      </c>
      <c r="E29" s="55">
        <v>4</v>
      </c>
      <c r="F29" s="55">
        <v>0</v>
      </c>
      <c r="G29" s="56"/>
      <c r="H29" s="57">
        <v>180</v>
      </c>
      <c r="I29" s="58">
        <v>3.04</v>
      </c>
      <c r="J29" s="59">
        <v>226</v>
      </c>
    </row>
    <row r="30" spans="1:10" ht="13" x14ac:dyDescent="0.3">
      <c r="A30" s="52">
        <v>500000029</v>
      </c>
      <c r="B30" s="53" t="s">
        <v>54</v>
      </c>
      <c r="C30" s="53" t="s">
        <v>55</v>
      </c>
      <c r="D30" s="54">
        <v>29</v>
      </c>
      <c r="E30" s="55">
        <v>4</v>
      </c>
      <c r="F30" s="55">
        <v>0</v>
      </c>
      <c r="G30" s="56"/>
      <c r="H30" s="57">
        <v>178</v>
      </c>
      <c r="I30" s="58">
        <v>3.06</v>
      </c>
      <c r="J30" s="59">
        <v>234</v>
      </c>
    </row>
    <row r="31" spans="1:10" ht="13" x14ac:dyDescent="0.3">
      <c r="A31" s="52">
        <v>500000030</v>
      </c>
      <c r="B31" s="53" t="s">
        <v>54</v>
      </c>
      <c r="C31" s="53" t="s">
        <v>55</v>
      </c>
      <c r="D31" s="54">
        <v>30</v>
      </c>
      <c r="E31" s="55">
        <v>4</v>
      </c>
      <c r="F31" s="55">
        <v>1</v>
      </c>
      <c r="G31" s="56"/>
      <c r="H31" s="57">
        <v>178</v>
      </c>
      <c r="I31" s="58">
        <v>2.33</v>
      </c>
      <c r="J31" s="59">
        <v>200</v>
      </c>
    </row>
    <row r="32" spans="1:10" ht="13" x14ac:dyDescent="0.3">
      <c r="A32" s="52">
        <v>500000031</v>
      </c>
      <c r="B32" s="53" t="s">
        <v>54</v>
      </c>
      <c r="C32" s="53" t="s">
        <v>55</v>
      </c>
      <c r="D32" s="54">
        <v>31</v>
      </c>
      <c r="E32" s="55">
        <v>4</v>
      </c>
      <c r="F32" s="55">
        <v>1</v>
      </c>
      <c r="G32" s="56"/>
      <c r="H32" s="57">
        <v>175</v>
      </c>
      <c r="I32" s="58">
        <v>3.56</v>
      </c>
      <c r="J32" s="59">
        <v>226</v>
      </c>
    </row>
    <row r="33" spans="1:10" ht="13" x14ac:dyDescent="0.3">
      <c r="A33" s="52">
        <v>500000032</v>
      </c>
      <c r="B33" s="53" t="s">
        <v>54</v>
      </c>
      <c r="C33" s="53" t="s">
        <v>55</v>
      </c>
      <c r="D33" s="54">
        <v>32</v>
      </c>
      <c r="E33" s="55">
        <v>4</v>
      </c>
      <c r="F33" s="55">
        <v>0</v>
      </c>
      <c r="G33" s="56"/>
      <c r="H33" s="57">
        <v>173</v>
      </c>
      <c r="I33" s="58">
        <v>3.7</v>
      </c>
      <c r="J33" s="59">
        <v>216</v>
      </c>
    </row>
    <row r="34" spans="1:10" ht="13" x14ac:dyDescent="0.3">
      <c r="A34" s="52">
        <v>500000033</v>
      </c>
      <c r="B34" s="53" t="s">
        <v>54</v>
      </c>
      <c r="C34" s="53" t="s">
        <v>55</v>
      </c>
      <c r="D34" s="54">
        <v>33</v>
      </c>
      <c r="E34" s="55">
        <v>4</v>
      </c>
      <c r="F34" s="55">
        <v>0</v>
      </c>
      <c r="G34" s="56"/>
      <c r="H34" s="57">
        <v>178</v>
      </c>
      <c r="I34" s="58">
        <v>2.13</v>
      </c>
      <c r="J34" s="59">
        <v>210</v>
      </c>
    </row>
    <row r="35" spans="1:10" ht="13" x14ac:dyDescent="0.3">
      <c r="A35" s="52">
        <v>500000034</v>
      </c>
      <c r="B35" s="53" t="s">
        <v>54</v>
      </c>
      <c r="C35" s="53" t="s">
        <v>55</v>
      </c>
      <c r="D35" s="54">
        <v>34</v>
      </c>
      <c r="E35" s="55">
        <v>4</v>
      </c>
      <c r="F35" s="55">
        <v>1</v>
      </c>
      <c r="G35" s="56"/>
      <c r="H35" s="57">
        <v>178</v>
      </c>
      <c r="I35" s="58">
        <v>2.0099999999999998</v>
      </c>
      <c r="J35" s="59">
        <v>207</v>
      </c>
    </row>
    <row r="36" spans="1:10" ht="13" x14ac:dyDescent="0.3">
      <c r="A36" s="52">
        <v>500000035</v>
      </c>
      <c r="B36" s="53" t="s">
        <v>54</v>
      </c>
      <c r="C36" s="53" t="s">
        <v>55</v>
      </c>
      <c r="D36" s="54">
        <v>35</v>
      </c>
      <c r="E36" s="55">
        <v>4</v>
      </c>
      <c r="F36" s="55">
        <v>0</v>
      </c>
      <c r="G36" s="56"/>
      <c r="H36" s="57">
        <v>178</v>
      </c>
      <c r="I36" s="58">
        <v>2.14</v>
      </c>
      <c r="J36" s="59">
        <v>222</v>
      </c>
    </row>
    <row r="37" spans="1:10" ht="13" x14ac:dyDescent="0.3">
      <c r="A37" s="52">
        <v>500000036</v>
      </c>
      <c r="B37" s="53" t="s">
        <v>54</v>
      </c>
      <c r="C37" s="53" t="s">
        <v>55</v>
      </c>
      <c r="D37" s="54">
        <v>36</v>
      </c>
      <c r="E37" s="55">
        <v>4</v>
      </c>
      <c r="F37" s="55">
        <v>0</v>
      </c>
      <c r="G37" s="56"/>
      <c r="H37" s="57">
        <v>175</v>
      </c>
      <c r="I37" s="58">
        <v>2.99</v>
      </c>
      <c r="J37" s="59">
        <v>219</v>
      </c>
    </row>
    <row r="38" spans="1:10" ht="13" x14ac:dyDescent="0.3">
      <c r="A38" s="52">
        <v>500000037</v>
      </c>
      <c r="B38" s="53" t="s">
        <v>54</v>
      </c>
      <c r="C38" s="53" t="s">
        <v>55</v>
      </c>
      <c r="D38" s="54">
        <v>37</v>
      </c>
      <c r="E38" s="55">
        <v>4</v>
      </c>
      <c r="F38" s="55">
        <v>0</v>
      </c>
      <c r="G38" s="56"/>
      <c r="H38" s="57">
        <v>180</v>
      </c>
      <c r="I38" s="58">
        <v>3</v>
      </c>
      <c r="J38" s="59">
        <v>239</v>
      </c>
    </row>
    <row r="39" spans="1:10" ht="13" x14ac:dyDescent="0.3">
      <c r="A39" s="52">
        <v>500000038</v>
      </c>
      <c r="B39" s="53" t="s">
        <v>54</v>
      </c>
      <c r="C39" s="53" t="s">
        <v>55</v>
      </c>
      <c r="D39" s="54">
        <v>38</v>
      </c>
      <c r="E39" s="55">
        <v>4</v>
      </c>
      <c r="F39" s="55">
        <v>1</v>
      </c>
      <c r="G39" s="56"/>
      <c r="H39" s="57">
        <v>173</v>
      </c>
      <c r="I39" s="58">
        <v>2.87</v>
      </c>
      <c r="J39" s="59">
        <v>202</v>
      </c>
    </row>
    <row r="40" spans="1:10" ht="13" x14ac:dyDescent="0.3">
      <c r="A40" s="52">
        <v>500000039</v>
      </c>
      <c r="B40" s="53" t="s">
        <v>54</v>
      </c>
      <c r="C40" s="53" t="s">
        <v>55</v>
      </c>
      <c r="D40" s="54">
        <v>39</v>
      </c>
      <c r="E40" s="55">
        <v>4</v>
      </c>
      <c r="F40" s="55">
        <v>0</v>
      </c>
      <c r="G40" s="56"/>
      <c r="H40" s="57">
        <v>175</v>
      </c>
      <c r="I40" s="58">
        <v>2.0099999999999998</v>
      </c>
      <c r="J40" s="59">
        <v>202</v>
      </c>
    </row>
    <row r="41" spans="1:10" ht="13" x14ac:dyDescent="0.3">
      <c r="A41" s="52">
        <v>500000040</v>
      </c>
      <c r="B41" s="53" t="s">
        <v>54</v>
      </c>
      <c r="C41" s="53" t="s">
        <v>55</v>
      </c>
      <c r="D41" s="54">
        <v>40</v>
      </c>
      <c r="E41" s="55">
        <v>4</v>
      </c>
      <c r="F41" s="55">
        <v>0</v>
      </c>
      <c r="G41" s="56"/>
      <c r="H41" s="57">
        <v>173</v>
      </c>
      <c r="I41" s="58">
        <v>2.94</v>
      </c>
      <c r="J41" s="59">
        <v>213</v>
      </c>
    </row>
    <row r="42" spans="1:10" ht="13" x14ac:dyDescent="0.3">
      <c r="A42" s="52">
        <v>500000041</v>
      </c>
      <c r="B42" s="53" t="s">
        <v>54</v>
      </c>
      <c r="C42" s="53" t="s">
        <v>55</v>
      </c>
      <c r="D42" s="54">
        <v>41</v>
      </c>
      <c r="E42" s="55">
        <v>4</v>
      </c>
      <c r="F42" s="55">
        <v>1</v>
      </c>
      <c r="G42" s="56"/>
      <c r="H42" s="57">
        <v>178</v>
      </c>
      <c r="I42" s="58">
        <v>3.67</v>
      </c>
      <c r="J42" s="59">
        <v>230</v>
      </c>
    </row>
    <row r="43" spans="1:10" ht="13" x14ac:dyDescent="0.3">
      <c r="A43" s="52">
        <v>500000042</v>
      </c>
      <c r="B43" s="53" t="s">
        <v>54</v>
      </c>
      <c r="C43" s="53" t="s">
        <v>55</v>
      </c>
      <c r="D43" s="54">
        <v>42</v>
      </c>
      <c r="E43" s="55">
        <v>4</v>
      </c>
      <c r="F43" s="55">
        <v>1</v>
      </c>
      <c r="G43" s="56"/>
      <c r="H43" s="57">
        <v>178</v>
      </c>
      <c r="I43" s="58">
        <v>2.65</v>
      </c>
      <c r="J43" s="59">
        <v>210</v>
      </c>
    </row>
    <row r="44" spans="1:10" ht="13" x14ac:dyDescent="0.3">
      <c r="A44" s="52">
        <v>500000043</v>
      </c>
      <c r="B44" s="53" t="s">
        <v>54</v>
      </c>
      <c r="C44" s="53" t="s">
        <v>55</v>
      </c>
      <c r="D44" s="54">
        <v>43</v>
      </c>
      <c r="E44" s="55">
        <v>4</v>
      </c>
      <c r="F44" s="55">
        <v>0</v>
      </c>
      <c r="G44" s="56"/>
      <c r="H44" s="57">
        <v>178</v>
      </c>
      <c r="I44" s="58">
        <v>3.42</v>
      </c>
      <c r="J44" s="59">
        <v>216</v>
      </c>
    </row>
    <row r="45" spans="1:10" ht="13" x14ac:dyDescent="0.3">
      <c r="A45" s="52">
        <v>500000044</v>
      </c>
      <c r="B45" s="53" t="s">
        <v>54</v>
      </c>
      <c r="C45" s="53" t="s">
        <v>55</v>
      </c>
      <c r="D45" s="54">
        <v>44</v>
      </c>
      <c r="E45" s="55">
        <v>4</v>
      </c>
      <c r="F45" s="55">
        <v>1</v>
      </c>
      <c r="G45" s="56"/>
      <c r="H45" s="57">
        <v>178</v>
      </c>
      <c r="I45" s="58">
        <v>3.23</v>
      </c>
      <c r="J45" s="59">
        <v>222</v>
      </c>
    </row>
    <row r="46" spans="1:10" ht="13" x14ac:dyDescent="0.3">
      <c r="A46" s="52">
        <v>500000045</v>
      </c>
      <c r="B46" s="53" t="s">
        <v>54</v>
      </c>
      <c r="C46" s="53" t="s">
        <v>55</v>
      </c>
      <c r="D46" s="54">
        <v>45</v>
      </c>
      <c r="E46" s="55">
        <v>4</v>
      </c>
      <c r="F46" s="55">
        <v>0</v>
      </c>
      <c r="G46" s="56"/>
      <c r="H46" s="57">
        <v>179</v>
      </c>
      <c r="I46" s="58">
        <v>3.45</v>
      </c>
      <c r="J46" s="59">
        <v>239</v>
      </c>
    </row>
    <row r="47" spans="1:10" ht="13" x14ac:dyDescent="0.3">
      <c r="A47" s="52">
        <v>500000046</v>
      </c>
      <c r="B47" s="53" t="s">
        <v>54</v>
      </c>
      <c r="C47" s="53" t="s">
        <v>55</v>
      </c>
      <c r="D47" s="54">
        <v>46</v>
      </c>
      <c r="E47" s="55">
        <v>4</v>
      </c>
      <c r="F47" s="55">
        <v>0</v>
      </c>
      <c r="G47" s="56"/>
      <c r="H47" s="57">
        <v>177</v>
      </c>
      <c r="I47" s="58">
        <v>2.88</v>
      </c>
      <c r="J47" s="59">
        <v>226</v>
      </c>
    </row>
    <row r="48" spans="1:10" ht="13" x14ac:dyDescent="0.3">
      <c r="A48" s="52">
        <v>500000047</v>
      </c>
      <c r="B48" s="53" t="s">
        <v>54</v>
      </c>
      <c r="C48" s="53" t="s">
        <v>55</v>
      </c>
      <c r="D48" s="54">
        <v>47</v>
      </c>
      <c r="E48" s="55">
        <v>4</v>
      </c>
      <c r="F48" s="55">
        <v>0</v>
      </c>
      <c r="G48" s="56"/>
      <c r="H48" s="57">
        <v>172</v>
      </c>
      <c r="I48" s="58">
        <v>1.83</v>
      </c>
      <c r="J48" s="59">
        <v>181</v>
      </c>
    </row>
    <row r="49" spans="1:10" ht="13" x14ac:dyDescent="0.3">
      <c r="A49" s="52">
        <v>500000048</v>
      </c>
      <c r="B49" s="53" t="s">
        <v>54</v>
      </c>
      <c r="C49" s="53" t="s">
        <v>55</v>
      </c>
      <c r="D49" s="54">
        <v>48</v>
      </c>
      <c r="E49" s="55">
        <v>4</v>
      </c>
      <c r="F49" s="55">
        <v>1</v>
      </c>
      <c r="G49" s="56"/>
      <c r="H49" s="57">
        <v>176</v>
      </c>
      <c r="I49" s="58">
        <v>1.85</v>
      </c>
      <c r="J49" s="59">
        <v>198</v>
      </c>
    </row>
    <row r="50" spans="1:10" ht="13" x14ac:dyDescent="0.3">
      <c r="A50" s="52">
        <v>500000049</v>
      </c>
      <c r="B50" s="53" t="s">
        <v>54</v>
      </c>
      <c r="C50" s="53" t="s">
        <v>55</v>
      </c>
      <c r="D50" s="54">
        <v>49</v>
      </c>
      <c r="E50" s="55">
        <v>4</v>
      </c>
      <c r="F50" s="55">
        <v>0</v>
      </c>
      <c r="G50" s="56"/>
      <c r="H50" s="57">
        <v>177</v>
      </c>
      <c r="I50" s="58">
        <v>2.34</v>
      </c>
      <c r="J50" s="59">
        <v>202</v>
      </c>
    </row>
    <row r="51" spans="1:10" ht="13" x14ac:dyDescent="0.3">
      <c r="A51" s="52">
        <v>500000050</v>
      </c>
      <c r="B51" s="53" t="s">
        <v>54</v>
      </c>
      <c r="C51" s="53" t="s">
        <v>55</v>
      </c>
      <c r="D51" s="54">
        <v>50</v>
      </c>
      <c r="E51" s="55">
        <v>4</v>
      </c>
      <c r="F51" s="55">
        <v>0</v>
      </c>
      <c r="G51" s="56"/>
      <c r="H51" s="57">
        <v>180</v>
      </c>
      <c r="I51" s="58">
        <v>2.67</v>
      </c>
      <c r="J51" s="59">
        <v>216</v>
      </c>
    </row>
    <row r="52" spans="1:10" ht="13" x14ac:dyDescent="0.3">
      <c r="A52" s="52">
        <v>500000051</v>
      </c>
      <c r="B52" s="53" t="s">
        <v>54</v>
      </c>
      <c r="C52" s="53" t="s">
        <v>55</v>
      </c>
      <c r="D52" s="54">
        <v>51</v>
      </c>
      <c r="E52" s="55">
        <v>4</v>
      </c>
      <c r="F52" s="55">
        <v>1</v>
      </c>
      <c r="G52" s="56"/>
      <c r="H52" s="57">
        <v>180</v>
      </c>
      <c r="I52" s="58">
        <v>3.2</v>
      </c>
      <c r="J52" s="59">
        <v>226</v>
      </c>
    </row>
    <row r="53" spans="1:10" ht="13" x14ac:dyDescent="0.3">
      <c r="A53" s="52">
        <v>500000052</v>
      </c>
      <c r="B53" s="53" t="s">
        <v>54</v>
      </c>
      <c r="C53" s="53" t="s">
        <v>55</v>
      </c>
      <c r="D53" s="54">
        <v>52</v>
      </c>
      <c r="E53" s="55">
        <v>4</v>
      </c>
      <c r="F53" s="55">
        <v>1</v>
      </c>
      <c r="G53" s="56"/>
      <c r="H53" s="57">
        <v>178</v>
      </c>
      <c r="I53" s="58">
        <v>2.34</v>
      </c>
      <c r="J53" s="59">
        <v>210</v>
      </c>
    </row>
    <row r="54" spans="1:10" ht="13" x14ac:dyDescent="0.3">
      <c r="A54" s="52">
        <v>500000053</v>
      </c>
      <c r="B54" s="53" t="s">
        <v>54</v>
      </c>
      <c r="C54" s="53" t="s">
        <v>55</v>
      </c>
      <c r="D54" s="54">
        <v>53</v>
      </c>
      <c r="E54" s="55">
        <v>4</v>
      </c>
      <c r="F54" s="55">
        <v>1</v>
      </c>
      <c r="G54" s="56"/>
      <c r="H54" s="57">
        <v>180</v>
      </c>
      <c r="I54" s="58">
        <v>3.91</v>
      </c>
      <c r="J54" s="59">
        <v>250</v>
      </c>
    </row>
    <row r="55" spans="1:10" ht="13" x14ac:dyDescent="0.3">
      <c r="A55" s="52">
        <v>500000054</v>
      </c>
      <c r="B55" s="53" t="s">
        <v>54</v>
      </c>
      <c r="C55" s="53" t="s">
        <v>55</v>
      </c>
      <c r="D55" s="54">
        <v>54</v>
      </c>
      <c r="E55" s="55">
        <v>4</v>
      </c>
      <c r="F55" s="55">
        <v>0</v>
      </c>
      <c r="G55" s="56"/>
      <c r="H55" s="57">
        <v>178</v>
      </c>
      <c r="I55" s="58">
        <v>1.98</v>
      </c>
      <c r="J55" s="59">
        <v>195</v>
      </c>
    </row>
    <row r="56" spans="1:10" ht="13" x14ac:dyDescent="0.3">
      <c r="A56" s="52">
        <v>500000055</v>
      </c>
      <c r="B56" s="53" t="s">
        <v>54</v>
      </c>
      <c r="C56" s="53" t="s">
        <v>55</v>
      </c>
      <c r="D56" s="54">
        <v>55</v>
      </c>
      <c r="E56" s="55">
        <v>4</v>
      </c>
      <c r="F56" s="55">
        <v>0</v>
      </c>
      <c r="G56" s="56"/>
      <c r="H56" s="57">
        <v>180</v>
      </c>
      <c r="I56" s="58">
        <v>2.76</v>
      </c>
      <c r="J56" s="59">
        <v>230</v>
      </c>
    </row>
    <row r="57" spans="1:10" ht="13" x14ac:dyDescent="0.3">
      <c r="A57" s="52">
        <v>500000056</v>
      </c>
      <c r="B57" s="53" t="s">
        <v>54</v>
      </c>
      <c r="C57" s="53" t="s">
        <v>55</v>
      </c>
      <c r="D57" s="54">
        <v>56</v>
      </c>
      <c r="E57" s="55">
        <v>4</v>
      </c>
      <c r="F57" s="55">
        <v>1</v>
      </c>
      <c r="G57" s="56"/>
      <c r="H57" s="57">
        <v>178</v>
      </c>
      <c r="I57" s="58">
        <v>2.2999999999999998</v>
      </c>
      <c r="J57" s="59">
        <v>222</v>
      </c>
    </row>
    <row r="58" spans="1:10" ht="13" x14ac:dyDescent="0.3">
      <c r="A58" s="52">
        <v>500000057</v>
      </c>
      <c r="B58" s="53" t="s">
        <v>54</v>
      </c>
      <c r="C58" s="53" t="s">
        <v>55</v>
      </c>
      <c r="D58" s="54">
        <v>57</v>
      </c>
      <c r="E58" s="55">
        <v>5</v>
      </c>
      <c r="F58" s="55">
        <v>1</v>
      </c>
      <c r="G58" s="56"/>
      <c r="H58" s="57">
        <v>168</v>
      </c>
      <c r="I58" s="58">
        <v>1.92</v>
      </c>
      <c r="J58" s="59">
        <v>148</v>
      </c>
    </row>
    <row r="59" spans="1:10" ht="13" x14ac:dyDescent="0.3">
      <c r="A59" s="52">
        <v>500000058</v>
      </c>
      <c r="B59" s="53" t="s">
        <v>54</v>
      </c>
      <c r="C59" s="53" t="s">
        <v>55</v>
      </c>
      <c r="D59" s="54">
        <v>58</v>
      </c>
      <c r="E59" s="55">
        <v>5</v>
      </c>
      <c r="F59" s="55">
        <v>1</v>
      </c>
      <c r="G59" s="56"/>
      <c r="H59" s="57">
        <v>177</v>
      </c>
      <c r="I59" s="58">
        <v>2.65</v>
      </c>
      <c r="J59" s="59">
        <v>229</v>
      </c>
    </row>
    <row r="60" spans="1:10" ht="13" x14ac:dyDescent="0.3">
      <c r="A60" s="52">
        <v>500000059</v>
      </c>
      <c r="B60" s="53" t="s">
        <v>54</v>
      </c>
      <c r="C60" s="53" t="s">
        <v>55</v>
      </c>
      <c r="D60" s="54">
        <v>59</v>
      </c>
      <c r="E60" s="55">
        <v>5</v>
      </c>
      <c r="F60" s="55">
        <v>0</v>
      </c>
      <c r="G60" s="56"/>
      <c r="H60" s="57">
        <v>173</v>
      </c>
      <c r="I60" s="58">
        <v>2.78</v>
      </c>
      <c r="J60" s="59">
        <v>214</v>
      </c>
    </row>
    <row r="61" spans="1:10" ht="13" x14ac:dyDescent="0.3">
      <c r="A61" s="52">
        <v>500000060</v>
      </c>
      <c r="B61" s="53" t="s">
        <v>54</v>
      </c>
      <c r="C61" s="53" t="s">
        <v>55</v>
      </c>
      <c r="D61" s="54">
        <v>60</v>
      </c>
      <c r="E61" s="55">
        <v>5</v>
      </c>
      <c r="F61" s="55">
        <v>1</v>
      </c>
      <c r="G61" s="56"/>
      <c r="H61" s="57">
        <v>178</v>
      </c>
      <c r="I61" s="58">
        <v>3.23</v>
      </c>
      <c r="J61" s="59">
        <v>217</v>
      </c>
    </row>
    <row r="62" spans="1:10" ht="13" x14ac:dyDescent="0.3">
      <c r="A62" s="52">
        <v>500000061</v>
      </c>
      <c r="B62" s="53" t="s">
        <v>54</v>
      </c>
      <c r="C62" s="53" t="s">
        <v>55</v>
      </c>
      <c r="D62" s="54">
        <v>61</v>
      </c>
      <c r="E62" s="55">
        <v>5</v>
      </c>
      <c r="F62" s="55">
        <v>1</v>
      </c>
      <c r="G62" s="56"/>
      <c r="H62" s="57">
        <v>178</v>
      </c>
      <c r="I62" s="58">
        <v>2</v>
      </c>
      <c r="J62" s="59">
        <v>200</v>
      </c>
    </row>
    <row r="63" spans="1:10" ht="13" x14ac:dyDescent="0.3">
      <c r="A63" s="52">
        <v>500000062</v>
      </c>
      <c r="B63" s="53" t="s">
        <v>54</v>
      </c>
      <c r="C63" s="53" t="s">
        <v>55</v>
      </c>
      <c r="D63" s="54">
        <v>62</v>
      </c>
      <c r="E63" s="55">
        <v>5</v>
      </c>
      <c r="F63" s="55">
        <v>1</v>
      </c>
      <c r="G63" s="56"/>
      <c r="H63" s="57">
        <v>178</v>
      </c>
      <c r="I63" s="58">
        <v>1.87</v>
      </c>
      <c r="J63" s="59">
        <v>173</v>
      </c>
    </row>
    <row r="64" spans="1:10" ht="13" x14ac:dyDescent="0.3">
      <c r="A64" s="52">
        <v>500000063</v>
      </c>
      <c r="B64" s="53" t="s">
        <v>54</v>
      </c>
      <c r="C64" s="53" t="s">
        <v>55</v>
      </c>
      <c r="D64" s="54">
        <v>63</v>
      </c>
      <c r="E64" s="55">
        <v>5</v>
      </c>
      <c r="F64" s="55">
        <v>0</v>
      </c>
      <c r="G64" s="56"/>
      <c r="H64" s="57">
        <v>175</v>
      </c>
      <c r="I64" s="58">
        <v>2.1</v>
      </c>
      <c r="J64" s="59">
        <v>203</v>
      </c>
    </row>
    <row r="65" spans="1:10" ht="13" x14ac:dyDescent="0.3">
      <c r="A65" s="52">
        <v>500000064</v>
      </c>
      <c r="B65" s="53" t="s">
        <v>54</v>
      </c>
      <c r="C65" s="53" t="s">
        <v>55</v>
      </c>
      <c r="D65" s="54">
        <v>64</v>
      </c>
      <c r="E65" s="55">
        <v>5</v>
      </c>
      <c r="F65" s="55">
        <v>1</v>
      </c>
      <c r="G65" s="56"/>
      <c r="H65" s="57">
        <v>174</v>
      </c>
      <c r="I65" s="58">
        <v>3.42</v>
      </c>
      <c r="J65" s="59">
        <v>217</v>
      </c>
    </row>
    <row r="66" spans="1:10" ht="13" x14ac:dyDescent="0.3">
      <c r="A66" s="52">
        <v>500000065</v>
      </c>
      <c r="B66" s="53" t="s">
        <v>54</v>
      </c>
      <c r="C66" s="53" t="s">
        <v>55</v>
      </c>
      <c r="D66" s="54">
        <v>65</v>
      </c>
      <c r="E66" s="55">
        <v>5</v>
      </c>
      <c r="F66" s="55">
        <v>0</v>
      </c>
      <c r="G66" s="56"/>
      <c r="H66" s="57">
        <v>175</v>
      </c>
      <c r="I66" s="58">
        <v>2.1</v>
      </c>
      <c r="J66" s="59">
        <v>189</v>
      </c>
    </row>
    <row r="67" spans="1:10" ht="13" x14ac:dyDescent="0.3">
      <c r="A67" s="52">
        <v>500000066</v>
      </c>
      <c r="B67" s="53" t="s">
        <v>54</v>
      </c>
      <c r="C67" s="53" t="s">
        <v>55</v>
      </c>
      <c r="D67" s="54">
        <v>66</v>
      </c>
      <c r="E67" s="55">
        <v>5</v>
      </c>
      <c r="F67" s="55">
        <v>0</v>
      </c>
      <c r="G67" s="56"/>
      <c r="H67" s="57">
        <v>180</v>
      </c>
      <c r="I67" s="58">
        <v>3.01</v>
      </c>
      <c r="J67" s="59">
        <v>225</v>
      </c>
    </row>
    <row r="68" spans="1:10" ht="13" x14ac:dyDescent="0.3">
      <c r="A68" s="52">
        <v>500000067</v>
      </c>
      <c r="B68" s="53" t="s">
        <v>54</v>
      </c>
      <c r="C68" s="53" t="s">
        <v>55</v>
      </c>
      <c r="D68" s="54">
        <v>67</v>
      </c>
      <c r="E68" s="55">
        <v>5</v>
      </c>
      <c r="F68" s="55">
        <v>0</v>
      </c>
      <c r="G68" s="56"/>
      <c r="H68" s="57">
        <v>178</v>
      </c>
      <c r="I68" s="58">
        <v>2</v>
      </c>
      <c r="J68" s="59">
        <v>200</v>
      </c>
    </row>
    <row r="69" spans="1:10" ht="13" x14ac:dyDescent="0.3">
      <c r="A69" s="52">
        <v>500000068</v>
      </c>
      <c r="B69" s="53" t="s">
        <v>54</v>
      </c>
      <c r="C69" s="53" t="s">
        <v>55</v>
      </c>
      <c r="D69" s="54">
        <v>68</v>
      </c>
      <c r="E69" s="55">
        <v>5</v>
      </c>
      <c r="F69" s="55">
        <v>1</v>
      </c>
      <c r="G69" s="56"/>
      <c r="H69" s="57">
        <v>178</v>
      </c>
      <c r="I69" s="58">
        <v>3.06</v>
      </c>
      <c r="J69" s="59">
        <v>221</v>
      </c>
    </row>
    <row r="70" spans="1:10" ht="13" x14ac:dyDescent="0.3">
      <c r="A70" s="52">
        <v>500000069</v>
      </c>
      <c r="B70" s="53" t="s">
        <v>54</v>
      </c>
      <c r="C70" s="53" t="s">
        <v>55</v>
      </c>
      <c r="D70" s="54">
        <v>69</v>
      </c>
      <c r="E70" s="55">
        <v>5</v>
      </c>
      <c r="F70" s="55">
        <v>0</v>
      </c>
      <c r="G70" s="56"/>
      <c r="H70" s="57">
        <v>175</v>
      </c>
      <c r="I70" s="58">
        <v>2.88</v>
      </c>
      <c r="J70" s="59">
        <v>207</v>
      </c>
    </row>
    <row r="71" spans="1:10" ht="13" x14ac:dyDescent="0.3">
      <c r="A71" s="52">
        <v>500000070</v>
      </c>
      <c r="B71" s="53" t="s">
        <v>54</v>
      </c>
      <c r="C71" s="53" t="s">
        <v>55</v>
      </c>
      <c r="D71" s="54">
        <v>70</v>
      </c>
      <c r="E71" s="55">
        <v>5</v>
      </c>
      <c r="F71" s="55">
        <v>1</v>
      </c>
      <c r="G71" s="56"/>
      <c r="H71" s="57">
        <v>174</v>
      </c>
      <c r="I71" s="58">
        <v>2.1</v>
      </c>
      <c r="J71" s="59">
        <v>186</v>
      </c>
    </row>
    <row r="72" spans="1:10" ht="13" x14ac:dyDescent="0.3">
      <c r="A72" s="52">
        <v>500000071</v>
      </c>
      <c r="B72" s="53" t="s">
        <v>54</v>
      </c>
      <c r="C72" s="53" t="s">
        <v>55</v>
      </c>
      <c r="D72" s="54">
        <v>71</v>
      </c>
      <c r="E72" s="55">
        <v>5</v>
      </c>
      <c r="F72" s="55">
        <v>0</v>
      </c>
      <c r="G72" s="56"/>
      <c r="H72" s="57">
        <v>173</v>
      </c>
      <c r="I72" s="58">
        <v>2.0299999999999998</v>
      </c>
      <c r="J72" s="59">
        <v>193</v>
      </c>
    </row>
    <row r="73" spans="1:10" ht="13" x14ac:dyDescent="0.3">
      <c r="A73" s="52">
        <v>500000072</v>
      </c>
      <c r="B73" s="53" t="s">
        <v>54</v>
      </c>
      <c r="C73" s="53" t="s">
        <v>55</v>
      </c>
      <c r="D73" s="54">
        <v>72</v>
      </c>
      <c r="E73" s="55">
        <v>5</v>
      </c>
      <c r="F73" s="55">
        <v>1</v>
      </c>
      <c r="G73" s="56"/>
      <c r="H73" s="57">
        <v>178</v>
      </c>
      <c r="I73" s="58">
        <v>2.42</v>
      </c>
      <c r="J73" s="59">
        <v>217</v>
      </c>
    </row>
    <row r="74" spans="1:10" ht="13" x14ac:dyDescent="0.3">
      <c r="A74" s="52">
        <v>500000073</v>
      </c>
      <c r="B74" s="53" t="s">
        <v>54</v>
      </c>
      <c r="C74" s="53" t="s">
        <v>55</v>
      </c>
      <c r="D74" s="54">
        <v>73</v>
      </c>
      <c r="E74" s="55">
        <v>5</v>
      </c>
      <c r="F74" s="55">
        <v>1</v>
      </c>
      <c r="G74" s="56"/>
      <c r="H74" s="57">
        <v>176</v>
      </c>
      <c r="I74" s="58">
        <v>3.23</v>
      </c>
      <c r="J74" s="59">
        <v>207</v>
      </c>
    </row>
    <row r="75" spans="1:10" ht="13" x14ac:dyDescent="0.3">
      <c r="A75" s="52">
        <v>500000074</v>
      </c>
      <c r="B75" s="53" t="s">
        <v>54</v>
      </c>
      <c r="C75" s="53" t="s">
        <v>55</v>
      </c>
      <c r="D75" s="54">
        <v>74</v>
      </c>
      <c r="E75" s="55">
        <v>5</v>
      </c>
      <c r="F75" s="55">
        <v>1</v>
      </c>
      <c r="G75" s="56"/>
      <c r="H75" s="57">
        <v>177</v>
      </c>
      <c r="I75" s="58">
        <v>3.1</v>
      </c>
      <c r="J75" s="59">
        <v>217</v>
      </c>
    </row>
    <row r="76" spans="1:10" ht="13" x14ac:dyDescent="0.3">
      <c r="A76" s="52">
        <v>500000075</v>
      </c>
      <c r="B76" s="53" t="s">
        <v>54</v>
      </c>
      <c r="C76" s="53" t="s">
        <v>55</v>
      </c>
      <c r="D76" s="54">
        <v>75</v>
      </c>
      <c r="E76" s="55">
        <v>5</v>
      </c>
      <c r="F76" s="55">
        <v>1</v>
      </c>
      <c r="G76" s="56"/>
      <c r="H76" s="57">
        <v>180</v>
      </c>
      <c r="I76" s="58">
        <v>2.34</v>
      </c>
      <c r="J76" s="59">
        <v>207</v>
      </c>
    </row>
    <row r="77" spans="1:10" ht="13" x14ac:dyDescent="0.3">
      <c r="A77" s="52">
        <v>500000076</v>
      </c>
      <c r="B77" s="53" t="s">
        <v>54</v>
      </c>
      <c r="C77" s="53" t="s">
        <v>55</v>
      </c>
      <c r="D77" s="54">
        <v>76</v>
      </c>
      <c r="E77" s="55">
        <v>5</v>
      </c>
      <c r="F77" s="55">
        <v>0</v>
      </c>
      <c r="G77" s="56"/>
      <c r="H77" s="57">
        <v>180</v>
      </c>
      <c r="I77" s="58">
        <v>3.34</v>
      </c>
      <c r="J77" s="59">
        <v>229</v>
      </c>
    </row>
    <row r="78" spans="1:10" ht="13" x14ac:dyDescent="0.3">
      <c r="A78" s="52">
        <v>500000077</v>
      </c>
      <c r="B78" s="53" t="s">
        <v>54</v>
      </c>
      <c r="C78" s="53" t="s">
        <v>55</v>
      </c>
      <c r="D78" s="54">
        <v>77</v>
      </c>
      <c r="E78" s="55">
        <v>5</v>
      </c>
      <c r="F78" s="55">
        <v>0</v>
      </c>
      <c r="G78" s="56"/>
      <c r="H78" s="57">
        <v>180</v>
      </c>
      <c r="I78" s="58">
        <v>1.8</v>
      </c>
      <c r="J78" s="59">
        <v>182</v>
      </c>
    </row>
    <row r="79" spans="1:10" ht="13" x14ac:dyDescent="0.3">
      <c r="A79" s="52">
        <v>500000078</v>
      </c>
      <c r="B79" s="53" t="s">
        <v>54</v>
      </c>
      <c r="C79" s="53" t="s">
        <v>55</v>
      </c>
      <c r="D79" s="54">
        <v>78</v>
      </c>
      <c r="E79" s="55">
        <v>5</v>
      </c>
      <c r="F79" s="55">
        <v>0</v>
      </c>
      <c r="G79" s="56"/>
      <c r="H79" s="57">
        <v>174</v>
      </c>
      <c r="I79" s="58">
        <v>1.51</v>
      </c>
      <c r="J79" s="59">
        <v>119</v>
      </c>
    </row>
    <row r="80" spans="1:10" ht="13" x14ac:dyDescent="0.3">
      <c r="A80" s="52">
        <v>500000079</v>
      </c>
      <c r="B80" s="53" t="s">
        <v>54</v>
      </c>
      <c r="C80" s="53" t="s">
        <v>55</v>
      </c>
      <c r="D80" s="54">
        <v>79</v>
      </c>
      <c r="E80" s="55">
        <v>5</v>
      </c>
      <c r="F80" s="55">
        <v>1</v>
      </c>
      <c r="G80" s="56"/>
      <c r="H80" s="57">
        <v>178</v>
      </c>
      <c r="I80" s="58">
        <v>2.56</v>
      </c>
      <c r="J80" s="59">
        <v>221</v>
      </c>
    </row>
    <row r="81" spans="1:10" ht="13" x14ac:dyDescent="0.3">
      <c r="A81" s="52">
        <v>500000080</v>
      </c>
      <c r="B81" s="53" t="s">
        <v>54</v>
      </c>
      <c r="C81" s="53" t="s">
        <v>55</v>
      </c>
      <c r="D81" s="54">
        <v>80</v>
      </c>
      <c r="E81" s="55">
        <v>5</v>
      </c>
      <c r="F81" s="55">
        <v>0</v>
      </c>
      <c r="G81" s="56"/>
      <c r="H81" s="57">
        <v>180</v>
      </c>
      <c r="I81" s="58">
        <v>3</v>
      </c>
      <c r="J81" s="59">
        <v>200</v>
      </c>
    </row>
    <row r="82" spans="1:10" ht="13" x14ac:dyDescent="0.3">
      <c r="A82" s="52">
        <v>500000081</v>
      </c>
      <c r="B82" s="53" t="s">
        <v>54</v>
      </c>
      <c r="C82" s="53" t="s">
        <v>55</v>
      </c>
      <c r="D82" s="54">
        <v>81</v>
      </c>
      <c r="E82" s="55">
        <v>5</v>
      </c>
      <c r="F82" s="55">
        <v>0</v>
      </c>
      <c r="G82" s="56"/>
      <c r="H82" s="57">
        <v>178</v>
      </c>
      <c r="I82" s="58">
        <v>2.76</v>
      </c>
      <c r="J82" s="59">
        <v>214</v>
      </c>
    </row>
    <row r="83" spans="1:10" ht="13" x14ac:dyDescent="0.3">
      <c r="A83" s="52">
        <v>500000082</v>
      </c>
      <c r="B83" s="53" t="s">
        <v>54</v>
      </c>
      <c r="C83" s="53" t="s">
        <v>55</v>
      </c>
      <c r="D83" s="54">
        <v>82</v>
      </c>
      <c r="E83" s="55">
        <v>5</v>
      </c>
      <c r="F83" s="55">
        <v>1</v>
      </c>
      <c r="G83" s="56"/>
      <c r="H83" s="57">
        <v>178</v>
      </c>
      <c r="I83" s="58">
        <v>1.3</v>
      </c>
      <c r="J83" s="59">
        <v>186</v>
      </c>
    </row>
    <row r="84" spans="1:10" ht="13" x14ac:dyDescent="0.3">
      <c r="A84" s="52">
        <v>500000083</v>
      </c>
      <c r="B84" s="53" t="s">
        <v>54</v>
      </c>
      <c r="C84" s="53" t="s">
        <v>55</v>
      </c>
      <c r="D84" s="54">
        <v>83</v>
      </c>
      <c r="E84" s="55">
        <v>5</v>
      </c>
      <c r="F84" s="55">
        <v>1</v>
      </c>
      <c r="G84" s="56"/>
      <c r="H84" s="57">
        <v>175</v>
      </c>
      <c r="I84" s="58">
        <v>2.77</v>
      </c>
      <c r="J84" s="59">
        <v>229</v>
      </c>
    </row>
    <row r="85" spans="1:10" ht="13" x14ac:dyDescent="0.3">
      <c r="A85" s="52">
        <v>500000084</v>
      </c>
      <c r="B85" s="53" t="s">
        <v>54</v>
      </c>
      <c r="C85" s="53" t="s">
        <v>55</v>
      </c>
      <c r="D85" s="54">
        <v>84</v>
      </c>
      <c r="E85" s="55">
        <v>5</v>
      </c>
      <c r="F85" s="55">
        <v>0</v>
      </c>
      <c r="G85" s="56"/>
      <c r="H85" s="57">
        <v>173</v>
      </c>
      <c r="I85" s="58">
        <v>3.98</v>
      </c>
      <c r="J85" s="59">
        <v>203</v>
      </c>
    </row>
    <row r="86" spans="1:10" ht="13" x14ac:dyDescent="0.3">
      <c r="A86" s="52">
        <v>500000085</v>
      </c>
      <c r="B86" s="53" t="s">
        <v>54</v>
      </c>
      <c r="C86" s="53" t="s">
        <v>55</v>
      </c>
      <c r="D86" s="54">
        <v>85</v>
      </c>
      <c r="E86" s="55">
        <v>5</v>
      </c>
      <c r="F86" s="55">
        <v>0</v>
      </c>
      <c r="G86" s="56"/>
      <c r="H86" s="57">
        <v>178</v>
      </c>
      <c r="I86" s="58">
        <v>2.56</v>
      </c>
      <c r="J86" s="59">
        <v>221</v>
      </c>
    </row>
    <row r="87" spans="1:10" ht="13" x14ac:dyDescent="0.3">
      <c r="A87" s="52">
        <v>500000086</v>
      </c>
      <c r="B87" s="53" t="s">
        <v>54</v>
      </c>
      <c r="C87" s="53" t="s">
        <v>55</v>
      </c>
      <c r="D87" s="54">
        <v>86</v>
      </c>
      <c r="E87" s="55">
        <v>5</v>
      </c>
      <c r="F87" s="55">
        <v>0</v>
      </c>
      <c r="G87" s="56"/>
      <c r="H87" s="57">
        <v>160</v>
      </c>
      <c r="I87" s="58">
        <v>1.1200000000000001</v>
      </c>
      <c r="J87" s="59">
        <v>169</v>
      </c>
    </row>
    <row r="88" spans="1:10" ht="13" x14ac:dyDescent="0.3">
      <c r="A88" s="52">
        <v>500000087</v>
      </c>
      <c r="B88" s="53" t="s">
        <v>54</v>
      </c>
      <c r="C88" s="53" t="s">
        <v>55</v>
      </c>
      <c r="D88" s="54">
        <v>87</v>
      </c>
      <c r="E88" s="55">
        <v>5</v>
      </c>
      <c r="F88" s="55">
        <v>1</v>
      </c>
      <c r="G88" s="56"/>
      <c r="H88" s="57">
        <v>178</v>
      </c>
      <c r="I88" s="58">
        <v>1.75</v>
      </c>
      <c r="J88" s="59">
        <v>225</v>
      </c>
    </row>
    <row r="89" spans="1:10" ht="13" x14ac:dyDescent="0.3">
      <c r="A89" s="52">
        <v>500000088</v>
      </c>
      <c r="B89" s="53" t="s">
        <v>54</v>
      </c>
      <c r="C89" s="53" t="s">
        <v>55</v>
      </c>
      <c r="D89" s="54">
        <v>88</v>
      </c>
      <c r="E89" s="55">
        <v>5</v>
      </c>
      <c r="F89" s="55">
        <v>1</v>
      </c>
      <c r="G89" s="56"/>
      <c r="H89" s="57">
        <v>175</v>
      </c>
      <c r="I89" s="58">
        <v>2.34</v>
      </c>
      <c r="J89" s="59">
        <v>214</v>
      </c>
    </row>
    <row r="90" spans="1:10" ht="13" x14ac:dyDescent="0.3">
      <c r="A90" s="52">
        <v>500000089</v>
      </c>
      <c r="B90" s="53" t="s">
        <v>54</v>
      </c>
      <c r="C90" s="53" t="s">
        <v>55</v>
      </c>
      <c r="D90" s="54">
        <v>89</v>
      </c>
      <c r="E90" s="55">
        <v>5</v>
      </c>
      <c r="F90" s="55">
        <v>1</v>
      </c>
      <c r="G90" s="56"/>
      <c r="H90" s="57">
        <v>174</v>
      </c>
      <c r="I90" s="58">
        <v>3.11</v>
      </c>
      <c r="J90" s="59">
        <v>200</v>
      </c>
    </row>
    <row r="91" spans="1:10" ht="13" x14ac:dyDescent="0.3">
      <c r="A91" s="52">
        <v>500000090</v>
      </c>
      <c r="B91" s="53" t="s">
        <v>54</v>
      </c>
      <c r="C91" s="53" t="s">
        <v>55</v>
      </c>
      <c r="D91" s="54">
        <v>90</v>
      </c>
      <c r="E91" s="55">
        <v>5</v>
      </c>
      <c r="F91" s="55">
        <v>1</v>
      </c>
      <c r="G91" s="56"/>
      <c r="H91" s="57">
        <v>173</v>
      </c>
      <c r="I91" s="58">
        <v>2.19</v>
      </c>
      <c r="J91" s="59">
        <v>193</v>
      </c>
    </row>
    <row r="92" spans="1:10" ht="13" x14ac:dyDescent="0.3">
      <c r="A92" s="52">
        <v>500000091</v>
      </c>
      <c r="B92" s="53" t="s">
        <v>54</v>
      </c>
      <c r="C92" s="53" t="s">
        <v>55</v>
      </c>
      <c r="D92" s="54">
        <v>91</v>
      </c>
      <c r="E92" s="55">
        <v>5</v>
      </c>
      <c r="F92" s="55">
        <v>1</v>
      </c>
      <c r="G92" s="56"/>
      <c r="H92" s="57">
        <v>175</v>
      </c>
      <c r="I92" s="58">
        <v>2.35</v>
      </c>
      <c r="J92" s="59">
        <v>225</v>
      </c>
    </row>
    <row r="93" spans="1:10" ht="13" x14ac:dyDescent="0.3">
      <c r="A93" s="52">
        <v>500000092</v>
      </c>
      <c r="B93" s="53" t="s">
        <v>54</v>
      </c>
      <c r="C93" s="53" t="s">
        <v>55</v>
      </c>
      <c r="D93" s="54">
        <v>92</v>
      </c>
      <c r="E93" s="55">
        <v>5</v>
      </c>
      <c r="F93" s="55">
        <v>1</v>
      </c>
      <c r="G93" s="56"/>
      <c r="H93" s="57">
        <v>173</v>
      </c>
      <c r="I93" s="58">
        <v>2.89</v>
      </c>
      <c r="J93" s="59">
        <v>214</v>
      </c>
    </row>
    <row r="94" spans="1:10" ht="13" x14ac:dyDescent="0.3">
      <c r="A94" s="52">
        <v>500000093</v>
      </c>
      <c r="B94" s="53" t="s">
        <v>54</v>
      </c>
      <c r="C94" s="53" t="s">
        <v>55</v>
      </c>
      <c r="D94" s="54">
        <v>93</v>
      </c>
      <c r="E94" s="55">
        <v>5</v>
      </c>
      <c r="F94" s="55">
        <v>1</v>
      </c>
      <c r="G94" s="56"/>
      <c r="H94" s="57">
        <v>178</v>
      </c>
      <c r="I94" s="58">
        <v>2.98</v>
      </c>
      <c r="J94" s="59">
        <v>217</v>
      </c>
    </row>
    <row r="95" spans="1:10" ht="13" x14ac:dyDescent="0.3">
      <c r="A95" s="52">
        <v>500000094</v>
      </c>
      <c r="B95" s="53" t="s">
        <v>54</v>
      </c>
      <c r="C95" s="53" t="s">
        <v>55</v>
      </c>
      <c r="D95" s="54">
        <v>94</v>
      </c>
      <c r="E95" s="55">
        <v>5</v>
      </c>
      <c r="F95" s="55">
        <v>1</v>
      </c>
      <c r="G95" s="56"/>
      <c r="H95" s="57">
        <v>179</v>
      </c>
      <c r="I95" s="58">
        <v>2.87</v>
      </c>
      <c r="J95" s="59">
        <v>234</v>
      </c>
    </row>
    <row r="96" spans="1:10" ht="13" x14ac:dyDescent="0.3">
      <c r="A96" s="52">
        <v>500000095</v>
      </c>
      <c r="B96" s="53" t="s">
        <v>54</v>
      </c>
      <c r="C96" s="53" t="s">
        <v>55</v>
      </c>
      <c r="D96" s="54">
        <v>95</v>
      </c>
      <c r="E96" s="55">
        <v>5</v>
      </c>
      <c r="F96" s="55">
        <v>0</v>
      </c>
      <c r="G96" s="56"/>
      <c r="H96" s="57">
        <v>178</v>
      </c>
      <c r="I96" s="58">
        <v>2.14</v>
      </c>
      <c r="J96" s="59">
        <v>207</v>
      </c>
    </row>
    <row r="97" spans="1:10" ht="13" x14ac:dyDescent="0.3">
      <c r="A97" s="52">
        <v>500000096</v>
      </c>
      <c r="B97" s="53" t="s">
        <v>54</v>
      </c>
      <c r="C97" s="53" t="s">
        <v>55</v>
      </c>
      <c r="D97" s="54">
        <v>96</v>
      </c>
      <c r="E97" s="55">
        <v>5</v>
      </c>
      <c r="F97" s="55">
        <v>1</v>
      </c>
      <c r="G97" s="56"/>
      <c r="H97" s="57">
        <v>177</v>
      </c>
      <c r="I97" s="58">
        <v>2.88</v>
      </c>
      <c r="J97" s="59">
        <v>217</v>
      </c>
    </row>
    <row r="98" spans="1:10" ht="13" x14ac:dyDescent="0.3">
      <c r="A98" s="52">
        <v>500000097</v>
      </c>
      <c r="B98" s="53" t="s">
        <v>54</v>
      </c>
      <c r="C98" s="53" t="s">
        <v>55</v>
      </c>
      <c r="D98" s="54">
        <v>97</v>
      </c>
      <c r="E98" s="55">
        <v>5</v>
      </c>
      <c r="F98" s="55">
        <v>0</v>
      </c>
      <c r="G98" s="56"/>
      <c r="H98" s="57">
        <v>173</v>
      </c>
      <c r="I98" s="58">
        <v>1.75</v>
      </c>
      <c r="J98" s="59">
        <v>142</v>
      </c>
    </row>
    <row r="99" spans="1:10" ht="13" x14ac:dyDescent="0.3">
      <c r="A99" s="52">
        <v>500000098</v>
      </c>
      <c r="B99" s="53" t="s">
        <v>54</v>
      </c>
      <c r="C99" s="53" t="s">
        <v>55</v>
      </c>
      <c r="D99" s="54">
        <v>98</v>
      </c>
      <c r="E99" s="55">
        <v>5</v>
      </c>
      <c r="F99" s="55">
        <v>0</v>
      </c>
      <c r="G99" s="56"/>
      <c r="H99" s="57">
        <v>166</v>
      </c>
      <c r="I99" s="58">
        <v>2.1</v>
      </c>
      <c r="J99" s="59">
        <v>210</v>
      </c>
    </row>
    <row r="100" spans="1:10" ht="13" x14ac:dyDescent="0.3">
      <c r="A100" s="52">
        <v>500000099</v>
      </c>
      <c r="B100" s="53" t="s">
        <v>54</v>
      </c>
      <c r="C100" s="53" t="s">
        <v>55</v>
      </c>
      <c r="D100" s="54">
        <v>99</v>
      </c>
      <c r="E100" s="55">
        <v>5</v>
      </c>
      <c r="F100" s="55">
        <v>1</v>
      </c>
      <c r="G100" s="56"/>
      <c r="H100" s="57">
        <v>167</v>
      </c>
      <c r="I100" s="58">
        <v>2.1</v>
      </c>
      <c r="J100" s="59">
        <v>186</v>
      </c>
    </row>
    <row r="101" spans="1:10" ht="13" x14ac:dyDescent="0.3">
      <c r="A101" s="52">
        <v>500000100</v>
      </c>
      <c r="B101" s="53" t="s">
        <v>54</v>
      </c>
      <c r="C101" s="53" t="s">
        <v>55</v>
      </c>
      <c r="D101" s="54">
        <v>100</v>
      </c>
      <c r="E101" s="55">
        <v>5</v>
      </c>
      <c r="F101" s="55">
        <v>1</v>
      </c>
      <c r="G101" s="56"/>
      <c r="H101" s="57">
        <v>180</v>
      </c>
      <c r="I101" s="58">
        <v>2.12</v>
      </c>
      <c r="J101" s="59">
        <v>210</v>
      </c>
    </row>
    <row r="102" spans="1:10" ht="13" x14ac:dyDescent="0.3">
      <c r="A102" s="52">
        <v>500000101</v>
      </c>
      <c r="B102" s="53" t="s">
        <v>54</v>
      </c>
      <c r="C102" s="53" t="s">
        <v>55</v>
      </c>
      <c r="D102" s="54">
        <v>101</v>
      </c>
      <c r="E102" s="55">
        <v>5</v>
      </c>
      <c r="F102" s="55">
        <v>1</v>
      </c>
      <c r="G102" s="56"/>
      <c r="H102" s="57">
        <v>180</v>
      </c>
      <c r="I102" s="58">
        <v>2.37</v>
      </c>
      <c r="J102" s="59">
        <v>229</v>
      </c>
    </row>
    <row r="103" spans="1:10" ht="13" x14ac:dyDescent="0.3">
      <c r="A103" s="52">
        <v>500000102</v>
      </c>
      <c r="B103" s="53" t="s">
        <v>54</v>
      </c>
      <c r="C103" s="53" t="s">
        <v>55</v>
      </c>
      <c r="D103" s="54">
        <v>102</v>
      </c>
      <c r="E103" s="55">
        <v>5</v>
      </c>
      <c r="F103" s="55">
        <v>1</v>
      </c>
      <c r="G103" s="56"/>
      <c r="H103" s="57">
        <v>180</v>
      </c>
      <c r="I103" s="58">
        <v>2.33</v>
      </c>
      <c r="J103" s="59">
        <v>217</v>
      </c>
    </row>
    <row r="104" spans="1:10" ht="13" x14ac:dyDescent="0.3">
      <c r="A104" s="52">
        <v>500000103</v>
      </c>
      <c r="B104" s="53" t="s">
        <v>54</v>
      </c>
      <c r="C104" s="53" t="s">
        <v>55</v>
      </c>
      <c r="D104" s="54">
        <v>103</v>
      </c>
      <c r="E104" s="55">
        <v>5</v>
      </c>
      <c r="F104" s="55">
        <v>0</v>
      </c>
      <c r="G104" s="56"/>
      <c r="H104" s="57">
        <v>178</v>
      </c>
      <c r="I104" s="58">
        <v>2.5</v>
      </c>
      <c r="J104" s="59">
        <v>214</v>
      </c>
    </row>
    <row r="105" spans="1:10" ht="13" x14ac:dyDescent="0.3">
      <c r="A105" s="52">
        <v>500000104</v>
      </c>
      <c r="B105" s="53" t="s">
        <v>54</v>
      </c>
      <c r="C105" s="53" t="s">
        <v>55</v>
      </c>
      <c r="D105" s="54">
        <v>104</v>
      </c>
      <c r="E105" s="55">
        <v>5</v>
      </c>
      <c r="F105" s="55">
        <v>1</v>
      </c>
      <c r="G105" s="56"/>
      <c r="H105" s="57">
        <v>178</v>
      </c>
      <c r="I105" s="58">
        <v>3.21</v>
      </c>
      <c r="J105" s="59">
        <v>207</v>
      </c>
    </row>
    <row r="106" spans="1:10" ht="13" x14ac:dyDescent="0.3">
      <c r="A106" s="52">
        <v>500000105</v>
      </c>
      <c r="B106" s="53" t="s">
        <v>54</v>
      </c>
      <c r="C106" s="53" t="s">
        <v>55</v>
      </c>
      <c r="D106" s="54">
        <v>105</v>
      </c>
      <c r="E106" s="55">
        <v>5</v>
      </c>
      <c r="F106" s="55">
        <v>1</v>
      </c>
      <c r="G106" s="56"/>
      <c r="H106" s="57">
        <v>179</v>
      </c>
      <c r="I106" s="58">
        <v>3.33</v>
      </c>
      <c r="J106" s="59">
        <v>210</v>
      </c>
    </row>
    <row r="107" spans="1:10" ht="13" x14ac:dyDescent="0.3">
      <c r="A107" s="52">
        <v>500000106</v>
      </c>
      <c r="B107" s="53" t="s">
        <v>54</v>
      </c>
      <c r="C107" s="53" t="s">
        <v>55</v>
      </c>
      <c r="D107" s="54">
        <v>106</v>
      </c>
      <c r="E107" s="55">
        <v>5</v>
      </c>
      <c r="F107" s="55">
        <v>0</v>
      </c>
      <c r="G107" s="56"/>
      <c r="H107" s="57">
        <v>180</v>
      </c>
      <c r="I107" s="58">
        <v>3.13</v>
      </c>
      <c r="J107" s="59">
        <v>222</v>
      </c>
    </row>
    <row r="108" spans="1:10" ht="13" x14ac:dyDescent="0.3">
      <c r="A108" s="52">
        <v>500000107</v>
      </c>
      <c r="B108" s="53" t="s">
        <v>54</v>
      </c>
      <c r="C108" s="53" t="s">
        <v>55</v>
      </c>
      <c r="D108" s="54">
        <v>107</v>
      </c>
      <c r="E108" s="55">
        <v>5</v>
      </c>
      <c r="F108" s="55">
        <v>1</v>
      </c>
      <c r="G108" s="56"/>
      <c r="H108" s="57">
        <v>180</v>
      </c>
      <c r="I108" s="58">
        <v>3.03</v>
      </c>
      <c r="J108" s="59">
        <v>212</v>
      </c>
    </row>
    <row r="110" spans="1:10" ht="13" x14ac:dyDescent="0.3">
      <c r="D110" s="61" t="s">
        <v>56</v>
      </c>
      <c r="E110" s="62">
        <f>COUNT(E2:E108)</f>
        <v>107</v>
      </c>
      <c r="F110" s="62">
        <f>COUNT(F2:F106)</f>
        <v>105</v>
      </c>
      <c r="G110" s="63" t="s">
        <v>56</v>
      </c>
      <c r="H110" s="62">
        <f>COUNT(H2:H108)</f>
        <v>107</v>
      </c>
      <c r="I110" s="62">
        <f t="shared" ref="I110:J110" si="0">COUNT(I2:I108)</f>
        <v>107</v>
      </c>
      <c r="J110" s="62">
        <f t="shared" si="0"/>
        <v>107</v>
      </c>
    </row>
    <row r="111" spans="1:10" ht="13" x14ac:dyDescent="0.3">
      <c r="D111" s="64">
        <v>5</v>
      </c>
      <c r="E111" s="64">
        <f>COUNTIF(E$2:E$108,5)</f>
        <v>51</v>
      </c>
      <c r="F111" s="64">
        <f>COUNTIF(F$2:F$106,5)</f>
        <v>0</v>
      </c>
      <c r="G111" s="63" t="s">
        <v>57</v>
      </c>
      <c r="H111" s="62">
        <f>AVERAGE(H2:H108)</f>
        <v>176.60747663551402</v>
      </c>
      <c r="I111" s="62">
        <f t="shared" ref="I111:J111" si="1">AVERAGE(I2:I108)</f>
        <v>2.6238317757009337</v>
      </c>
      <c r="J111" s="62">
        <f t="shared" si="1"/>
        <v>210.74766355140187</v>
      </c>
    </row>
    <row r="112" spans="1:10" ht="13" x14ac:dyDescent="0.3">
      <c r="D112" s="64">
        <v>4</v>
      </c>
      <c r="E112" s="64">
        <f>COUNTIF(E$2:E$108,4)</f>
        <v>56</v>
      </c>
      <c r="F112" s="64">
        <f>COUNTIF(F$2:F$106,4)</f>
        <v>0</v>
      </c>
      <c r="G112" s="63" t="s">
        <v>3</v>
      </c>
      <c r="H112" s="62">
        <f>MEDIAN(H2:H108)</f>
        <v>178</v>
      </c>
      <c r="I112" s="62">
        <f t="shared" ref="I112:J112" si="2">MEDIAN(I2:I108)</f>
        <v>2.65</v>
      </c>
      <c r="J112" s="62">
        <f t="shared" si="2"/>
        <v>214</v>
      </c>
    </row>
    <row r="113" spans="4:10" ht="13" x14ac:dyDescent="0.3">
      <c r="D113" s="64">
        <v>3</v>
      </c>
      <c r="E113" s="64">
        <f>COUNTIF(E$2:E$108,3)</f>
        <v>0</v>
      </c>
      <c r="F113" s="64">
        <f>COUNTIF(F$2:F$106,3)</f>
        <v>0</v>
      </c>
      <c r="G113" s="63" t="s">
        <v>4</v>
      </c>
      <c r="H113" s="62">
        <f>_xlfn.MODE.MULT(H2:H108)</f>
        <v>178</v>
      </c>
      <c r="I113" s="62">
        <f t="shared" ref="I113:J113" si="3">_xlfn.MODE.MULT(I2:I108)</f>
        <v>2.1</v>
      </c>
      <c r="J113" s="62">
        <f t="shared" si="3"/>
        <v>210</v>
      </c>
    </row>
    <row r="114" spans="4:10" ht="13" x14ac:dyDescent="0.3">
      <c r="D114" s="64">
        <v>2</v>
      </c>
      <c r="E114" s="64">
        <f>COUNTIF(E$2:E$108,2)</f>
        <v>0</v>
      </c>
      <c r="F114" s="64">
        <f>COUNTIF(F$2:F$106,2)</f>
        <v>0</v>
      </c>
      <c r="G114" s="63" t="s">
        <v>58</v>
      </c>
      <c r="H114" s="62">
        <f>_xlfn.STDEV.P(H2:H108)</f>
        <v>3.2547794026223147</v>
      </c>
      <c r="I114" s="62">
        <f t="shared" ref="I114:J114" si="4">_xlfn.STDEV.P(I2:I108)</f>
        <v>0.59571310422191592</v>
      </c>
      <c r="J114" s="62">
        <f t="shared" si="4"/>
        <v>20.783302723847854</v>
      </c>
    </row>
    <row r="115" spans="4:10" x14ac:dyDescent="0.35">
      <c r="D115" s="64">
        <v>1</v>
      </c>
      <c r="E115" s="64">
        <f>COUNTIF(E$2:E$108,1)</f>
        <v>0</v>
      </c>
      <c r="F115" s="64">
        <f>COUNTIF(F$2:F$106,1)</f>
        <v>53</v>
      </c>
    </row>
    <row r="116" spans="4:10" x14ac:dyDescent="0.35">
      <c r="D116" s="64">
        <v>0</v>
      </c>
      <c r="E116" s="64">
        <f>COUNTIF(E$2:E$108,0)</f>
        <v>0</v>
      </c>
      <c r="F116" s="64">
        <f>COUNTIF(F$2:F$106,0)</f>
        <v>52</v>
      </c>
    </row>
    <row r="118" spans="4:10" x14ac:dyDescent="0.35">
      <c r="D118" s="64">
        <v>5</v>
      </c>
      <c r="E118" s="66">
        <f>SUM(E111/E$110)</f>
        <v>0.47663551401869159</v>
      </c>
      <c r="F118" s="66">
        <f t="shared" ref="F118" si="5">SUM(F111/F$110)</f>
        <v>0</v>
      </c>
    </row>
    <row r="119" spans="4:10" x14ac:dyDescent="0.35">
      <c r="D119" s="64">
        <v>4</v>
      </c>
      <c r="E119" s="66">
        <f t="shared" ref="E119:F123" si="6">SUM(E112/E$110)</f>
        <v>0.52336448598130836</v>
      </c>
      <c r="F119" s="66">
        <f t="shared" si="6"/>
        <v>0</v>
      </c>
    </row>
    <row r="120" spans="4:10" x14ac:dyDescent="0.35">
      <c r="D120" s="64">
        <v>3</v>
      </c>
      <c r="E120" s="66">
        <f t="shared" si="6"/>
        <v>0</v>
      </c>
      <c r="F120" s="66">
        <f t="shared" si="6"/>
        <v>0</v>
      </c>
    </row>
    <row r="121" spans="4:10" x14ac:dyDescent="0.35">
      <c r="D121" s="64">
        <v>2</v>
      </c>
      <c r="E121" s="66">
        <f t="shared" si="6"/>
        <v>0</v>
      </c>
      <c r="F121" s="66">
        <f t="shared" si="6"/>
        <v>0</v>
      </c>
    </row>
    <row r="122" spans="4:10" x14ac:dyDescent="0.35">
      <c r="D122" s="64">
        <v>1</v>
      </c>
      <c r="E122" s="66">
        <f t="shared" si="6"/>
        <v>0</v>
      </c>
      <c r="F122" s="66">
        <f t="shared" si="6"/>
        <v>0.50476190476190474</v>
      </c>
    </row>
    <row r="123" spans="4:10" x14ac:dyDescent="0.35">
      <c r="D123" s="64">
        <v>0</v>
      </c>
      <c r="E123" s="66">
        <f t="shared" si="6"/>
        <v>0</v>
      </c>
      <c r="F123" s="66">
        <f t="shared" si="6"/>
        <v>0.49523809523809526</v>
      </c>
    </row>
  </sheetData>
  <pageMargins left="0.75" right="0.75" top="1" bottom="1" header="0.5" footer="0.5"/>
  <pageSetup orientation="portrait" verticalDpi="0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selection activeCell="H31" sqref="H31"/>
    </sheetView>
  </sheetViews>
  <sheetFormatPr defaultRowHeight="14.5" x14ac:dyDescent="0.35"/>
  <cols>
    <col min="1" max="1" width="17.453125" customWidth="1"/>
    <col min="2" max="2" width="21" customWidth="1"/>
    <col min="3" max="3" width="14.26953125" customWidth="1"/>
    <col min="4" max="4" width="11.54296875" customWidth="1"/>
    <col min="5" max="5" width="13.453125" customWidth="1"/>
    <col min="6" max="6" width="14.81640625" customWidth="1"/>
  </cols>
  <sheetData>
    <row r="1" spans="1:9" x14ac:dyDescent="0.35">
      <c r="A1" t="s">
        <v>8</v>
      </c>
    </row>
    <row r="2" spans="1:9" ht="15" thickBot="1" x14ac:dyDescent="0.4"/>
    <row r="3" spans="1:9" x14ac:dyDescent="0.35">
      <c r="A3" s="17" t="s">
        <v>9</v>
      </c>
      <c r="B3" s="17"/>
    </row>
    <row r="4" spans="1:9" x14ac:dyDescent="0.35">
      <c r="A4" s="15" t="s">
        <v>10</v>
      </c>
      <c r="B4" s="15">
        <v>0.70937950949736461</v>
      </c>
    </row>
    <row r="5" spans="1:9" x14ac:dyDescent="0.35">
      <c r="A5" s="15" t="s">
        <v>11</v>
      </c>
      <c r="B5" s="15">
        <v>0.50321928849472164</v>
      </c>
    </row>
    <row r="6" spans="1:9" x14ac:dyDescent="0.35">
      <c r="A6" s="15" t="s">
        <v>12</v>
      </c>
      <c r="B6" s="15">
        <v>0.49366581327346631</v>
      </c>
    </row>
    <row r="7" spans="1:9" x14ac:dyDescent="0.35">
      <c r="A7" s="15" t="s">
        <v>13</v>
      </c>
      <c r="B7" s="15">
        <v>14.858403404677826</v>
      </c>
    </row>
    <row r="8" spans="1:9" ht="15" thickBot="1" x14ac:dyDescent="0.4">
      <c r="A8" s="18" t="s">
        <v>14</v>
      </c>
      <c r="B8" s="18">
        <v>107</v>
      </c>
    </row>
    <row r="10" spans="1:9" ht="15" thickBot="1" x14ac:dyDescent="0.4">
      <c r="A10" t="s">
        <v>15</v>
      </c>
    </row>
    <row r="11" spans="1:9" x14ac:dyDescent="0.35">
      <c r="A11" s="19"/>
      <c r="B11" s="19" t="s">
        <v>16</v>
      </c>
      <c r="C11" s="19" t="s">
        <v>17</v>
      </c>
      <c r="D11" s="19" t="s">
        <v>18</v>
      </c>
      <c r="E11" s="19" t="s">
        <v>19</v>
      </c>
      <c r="F11" s="19" t="s">
        <v>20</v>
      </c>
    </row>
    <row r="12" spans="1:9" x14ac:dyDescent="0.35">
      <c r="A12" s="15" t="s">
        <v>21</v>
      </c>
      <c r="B12" s="15">
        <v>2</v>
      </c>
      <c r="C12" s="15">
        <v>23257.88313532915</v>
      </c>
      <c r="D12" s="15">
        <v>11628.941567664575</v>
      </c>
      <c r="E12" s="15">
        <v>52.673951294196918</v>
      </c>
      <c r="F12" s="15">
        <v>1.5869590047156882E-16</v>
      </c>
    </row>
    <row r="13" spans="1:9" x14ac:dyDescent="0.35">
      <c r="A13" s="15" t="s">
        <v>22</v>
      </c>
      <c r="B13" s="15">
        <v>104</v>
      </c>
      <c r="C13" s="15">
        <v>22960.303780558726</v>
      </c>
      <c r="D13" s="15">
        <v>220.77215173614161</v>
      </c>
      <c r="E13" s="15"/>
      <c r="F13" s="15"/>
    </row>
    <row r="14" spans="1:9" ht="15" thickBot="1" x14ac:dyDescent="0.4">
      <c r="A14" s="18" t="s">
        <v>23</v>
      </c>
      <c r="B14" s="18">
        <v>106</v>
      </c>
      <c r="C14" s="18">
        <v>46218.186915887876</v>
      </c>
      <c r="D14" s="18"/>
      <c r="E14" s="18"/>
      <c r="F14" s="18"/>
    </row>
    <row r="15" spans="1:9" ht="15" thickBot="1" x14ac:dyDescent="0.4"/>
    <row r="16" spans="1:9" x14ac:dyDescent="0.35">
      <c r="A16" s="19"/>
      <c r="B16" s="19" t="s">
        <v>24</v>
      </c>
      <c r="C16" s="19" t="s">
        <v>13</v>
      </c>
      <c r="D16" s="19" t="s">
        <v>25</v>
      </c>
      <c r="E16" s="19" t="s">
        <v>26</v>
      </c>
      <c r="F16" s="19" t="s">
        <v>27</v>
      </c>
      <c r="G16" s="19" t="s">
        <v>28</v>
      </c>
      <c r="H16" s="19" t="s">
        <v>29</v>
      </c>
      <c r="I16" s="19" t="s">
        <v>30</v>
      </c>
    </row>
    <row r="17" spans="1:9" x14ac:dyDescent="0.35">
      <c r="A17" s="15" t="s">
        <v>31</v>
      </c>
      <c r="B17" s="15">
        <v>-253.10458203451637</v>
      </c>
      <c r="C17" s="15">
        <v>79.53125398559213</v>
      </c>
      <c r="D17" s="15">
        <v>-3.1824543101051663</v>
      </c>
      <c r="E17" s="15">
        <v>1.9260469377303552E-3</v>
      </c>
      <c r="F17" s="15">
        <v>-410.81804321625418</v>
      </c>
      <c r="G17" s="15">
        <v>-95.391120852778528</v>
      </c>
      <c r="H17" s="15">
        <v>-410.81804321625418</v>
      </c>
      <c r="I17" s="15">
        <v>-95.391120852778528</v>
      </c>
    </row>
    <row r="18" spans="1:9" x14ac:dyDescent="0.35">
      <c r="A18" s="15" t="s">
        <v>51</v>
      </c>
      <c r="B18" s="15">
        <v>2.3610598835124783</v>
      </c>
      <c r="C18" s="15">
        <v>0.45909457905382939</v>
      </c>
      <c r="D18" s="15">
        <v>5.1428616046360265</v>
      </c>
      <c r="E18" s="15">
        <v>1.2789344538257388E-6</v>
      </c>
      <c r="F18" s="15">
        <v>1.4506581050434835</v>
      </c>
      <c r="G18" s="15">
        <v>3.2714616619814731</v>
      </c>
      <c r="H18" s="15">
        <v>1.4506581050434835</v>
      </c>
      <c r="I18" s="15">
        <v>3.2714616619814731</v>
      </c>
    </row>
    <row r="19" spans="1:9" ht="15" thickBot="1" x14ac:dyDescent="0.4">
      <c r="A19" s="18" t="s">
        <v>52</v>
      </c>
      <c r="B19" s="18">
        <v>17.86372808177364</v>
      </c>
      <c r="C19" s="18">
        <v>2.5083409600527027</v>
      </c>
      <c r="D19" s="18">
        <v>7.1217304051831558</v>
      </c>
      <c r="E19" s="18">
        <v>1.4321450338705912E-10</v>
      </c>
      <c r="F19" s="18">
        <v>12.889593828772906</v>
      </c>
      <c r="G19" s="18">
        <v>22.837862334774375</v>
      </c>
      <c r="H19" s="18">
        <v>12.889593828772906</v>
      </c>
      <c r="I19" s="18">
        <v>22.837862334774375</v>
      </c>
    </row>
    <row r="23" spans="1:9" x14ac:dyDescent="0.35">
      <c r="A23" t="s">
        <v>32</v>
      </c>
    </row>
    <row r="24" spans="1:9" ht="15" thickBot="1" x14ac:dyDescent="0.4"/>
    <row r="25" spans="1:9" ht="30" customHeight="1" x14ac:dyDescent="0.35">
      <c r="A25" s="19" t="s">
        <v>33</v>
      </c>
      <c r="B25" s="20" t="s">
        <v>59</v>
      </c>
      <c r="C25" s="19" t="s">
        <v>35</v>
      </c>
      <c r="F25" s="15"/>
      <c r="G25" s="15"/>
    </row>
    <row r="26" spans="1:9" x14ac:dyDescent="0.35">
      <c r="A26" s="15">
        <v>1</v>
      </c>
      <c r="B26" s="15">
        <v>211.54367333926723</v>
      </c>
      <c r="C26" s="15">
        <v>-6.5436733392672295</v>
      </c>
      <c r="E26" s="15"/>
      <c r="F26" s="15"/>
      <c r="I26" s="15"/>
    </row>
    <row r="27" spans="1:9" x14ac:dyDescent="0.35">
      <c r="A27" s="15">
        <v>2</v>
      </c>
      <c r="B27" s="15">
        <v>224.68528165401588</v>
      </c>
      <c r="C27" s="15">
        <v>5.3147183459841187</v>
      </c>
      <c r="I27" s="15"/>
    </row>
    <row r="28" spans="1:9" x14ac:dyDescent="0.35">
      <c r="A28" s="15">
        <v>3</v>
      </c>
      <c r="B28" s="15">
        <v>229.68712551691249</v>
      </c>
      <c r="C28" s="15">
        <v>-7.6871255169124879</v>
      </c>
      <c r="I28" s="15"/>
    </row>
    <row r="29" spans="1:9" x14ac:dyDescent="0.35">
      <c r="A29" s="15">
        <v>4</v>
      </c>
      <c r="B29" s="15">
        <v>213.31480726385277</v>
      </c>
      <c r="C29" s="15">
        <v>-0.3148072638527708</v>
      </c>
      <c r="I29" s="15"/>
    </row>
    <row r="30" spans="1:9" x14ac:dyDescent="0.35">
      <c r="A30" s="15">
        <v>5</v>
      </c>
      <c r="B30" s="15">
        <v>234.11428230447405</v>
      </c>
      <c r="C30" s="15">
        <v>-4.1142823044740453</v>
      </c>
      <c r="I30" s="15"/>
    </row>
    <row r="31" spans="1:9" x14ac:dyDescent="0.35">
      <c r="A31" s="15">
        <v>6</v>
      </c>
      <c r="B31" s="15">
        <v>221.46981059929661</v>
      </c>
      <c r="C31" s="15">
        <v>12.530189400703392</v>
      </c>
      <c r="I31" s="15"/>
    </row>
    <row r="32" spans="1:9" x14ac:dyDescent="0.35">
      <c r="A32" s="15">
        <v>7</v>
      </c>
      <c r="B32" s="15">
        <v>222.72027156502077</v>
      </c>
      <c r="C32" s="15">
        <v>3.2797284349792335</v>
      </c>
      <c r="I32" s="15"/>
    </row>
    <row r="33" spans="1:9" x14ac:dyDescent="0.35">
      <c r="A33" s="15">
        <v>8</v>
      </c>
      <c r="B33" s="15">
        <v>224.50664437319813</v>
      </c>
      <c r="C33" s="15">
        <v>19.493355626801872</v>
      </c>
      <c r="I33" s="15"/>
    </row>
    <row r="34" spans="1:9" x14ac:dyDescent="0.35">
      <c r="A34" s="15">
        <v>9</v>
      </c>
      <c r="B34" s="15">
        <v>192.59288268899536</v>
      </c>
      <c r="C34" s="15">
        <v>-5.5928826889953598</v>
      </c>
      <c r="I34" s="15"/>
    </row>
    <row r="35" spans="1:9" x14ac:dyDescent="0.35">
      <c r="A35" s="15">
        <v>10</v>
      </c>
      <c r="B35" s="15">
        <v>199.34232412718745</v>
      </c>
      <c r="C35" s="15">
        <v>2.6576758728125469</v>
      </c>
      <c r="I35" s="15"/>
    </row>
    <row r="36" spans="1:9" x14ac:dyDescent="0.35">
      <c r="A36" s="15">
        <v>11</v>
      </c>
      <c r="B36" s="15">
        <v>199.1249116134878</v>
      </c>
      <c r="C36" s="15">
        <v>-9.1249116134877966</v>
      </c>
      <c r="I36" s="15"/>
    </row>
    <row r="37" spans="1:9" x14ac:dyDescent="0.35">
      <c r="A37" s="15">
        <v>12</v>
      </c>
      <c r="B37" s="15">
        <v>213.4934445446705</v>
      </c>
      <c r="C37" s="15">
        <v>-6.4934445446704956</v>
      </c>
      <c r="I37" s="15"/>
    </row>
    <row r="38" spans="1:9" x14ac:dyDescent="0.35">
      <c r="A38" s="15">
        <v>13</v>
      </c>
      <c r="B38" s="15">
        <v>191.08623397668967</v>
      </c>
      <c r="C38" s="15">
        <v>-4.0862339766896696</v>
      </c>
      <c r="I38" s="15"/>
    </row>
    <row r="39" spans="1:9" x14ac:dyDescent="0.35">
      <c r="A39" s="15">
        <v>14</v>
      </c>
      <c r="B39" s="15">
        <v>202.89153339425204</v>
      </c>
      <c r="C39" s="15">
        <v>31.108466605747964</v>
      </c>
      <c r="I39" s="15"/>
    </row>
    <row r="40" spans="1:9" x14ac:dyDescent="0.35">
      <c r="A40" s="15">
        <v>15</v>
      </c>
      <c r="B40" s="15">
        <v>202.71289611343428</v>
      </c>
      <c r="C40" s="15">
        <v>27.287103886565717</v>
      </c>
      <c r="I40" s="15"/>
    </row>
    <row r="41" spans="1:9" x14ac:dyDescent="0.35">
      <c r="A41" s="15">
        <v>16</v>
      </c>
      <c r="B41" s="15">
        <v>199.31878777789728</v>
      </c>
      <c r="C41" s="15">
        <v>-21.318787777897285</v>
      </c>
      <c r="I41" s="15"/>
    </row>
    <row r="42" spans="1:9" x14ac:dyDescent="0.35">
      <c r="A42" s="15">
        <v>17</v>
      </c>
      <c r="B42" s="15">
        <v>197.59472655189197</v>
      </c>
      <c r="C42" s="15">
        <v>12.405273448108034</v>
      </c>
      <c r="I42" s="15"/>
    </row>
    <row r="43" spans="1:9" x14ac:dyDescent="0.35">
      <c r="A43" s="15">
        <v>18</v>
      </c>
      <c r="B43" s="15">
        <v>219.17106229795621</v>
      </c>
      <c r="C43" s="15">
        <v>-24.171062297956212</v>
      </c>
      <c r="I43" s="15"/>
    </row>
    <row r="44" spans="1:9" x14ac:dyDescent="0.35">
      <c r="A44" s="15">
        <v>19</v>
      </c>
      <c r="B44" s="15">
        <v>192.87260678486703</v>
      </c>
      <c r="C44" s="15">
        <v>-14.872606784867031</v>
      </c>
      <c r="I44" s="15"/>
    </row>
    <row r="45" spans="1:9" x14ac:dyDescent="0.35">
      <c r="A45" s="15">
        <v>20</v>
      </c>
      <c r="B45" s="15">
        <v>223.97073253074493</v>
      </c>
      <c r="C45" s="15">
        <v>10.029267469255075</v>
      </c>
      <c r="I45" s="15"/>
    </row>
    <row r="46" spans="1:9" x14ac:dyDescent="0.35">
      <c r="A46" s="15">
        <v>21</v>
      </c>
      <c r="B46" s="15">
        <v>216.03314170900074</v>
      </c>
      <c r="C46" s="15">
        <v>27.966858290999255</v>
      </c>
      <c r="I46" s="15"/>
    </row>
    <row r="47" spans="1:9" x14ac:dyDescent="0.35">
      <c r="A47" s="15">
        <v>22</v>
      </c>
      <c r="B47" s="15">
        <v>212.49917132552793</v>
      </c>
      <c r="C47" s="15">
        <v>0.50082867447207491</v>
      </c>
    </row>
    <row r="48" spans="1:9" x14ac:dyDescent="0.35">
      <c r="A48" s="15">
        <v>23</v>
      </c>
      <c r="B48" s="15">
        <v>223.51237115405556</v>
      </c>
      <c r="C48" s="15">
        <v>-1.5123711540555576</v>
      </c>
    </row>
    <row r="49" spans="1:3" x14ac:dyDescent="0.35">
      <c r="A49" s="15">
        <v>24</v>
      </c>
      <c r="B49" s="15">
        <v>214.93778167480423</v>
      </c>
      <c r="C49" s="15">
        <v>15.062218325195772</v>
      </c>
    </row>
    <row r="50" spans="1:3" x14ac:dyDescent="0.35">
      <c r="A50" s="15">
        <v>25</v>
      </c>
      <c r="B50" s="15">
        <v>213.50868342826232</v>
      </c>
      <c r="C50" s="15">
        <v>-3.5086834282623158</v>
      </c>
    </row>
    <row r="51" spans="1:3" x14ac:dyDescent="0.35">
      <c r="A51" s="15">
        <v>26</v>
      </c>
      <c r="B51" s="15">
        <v>222.58040951708495</v>
      </c>
      <c r="C51" s="15">
        <v>16.419590482915055</v>
      </c>
    </row>
    <row r="52" spans="1:3" x14ac:dyDescent="0.35">
      <c r="A52" s="15">
        <v>27</v>
      </c>
      <c r="B52" s="15">
        <v>210.93021103105016</v>
      </c>
      <c r="C52" s="15">
        <v>8.0697889689498368</v>
      </c>
    </row>
    <row r="53" spans="1:3" x14ac:dyDescent="0.35">
      <c r="A53" s="15">
        <v>28</v>
      </c>
      <c r="B53" s="15">
        <v>226.1919303663216</v>
      </c>
      <c r="C53" s="15">
        <v>-0.19193036632159988</v>
      </c>
    </row>
    <row r="54" spans="1:3" x14ac:dyDescent="0.35">
      <c r="A54" s="15">
        <v>29</v>
      </c>
      <c r="B54" s="15">
        <v>221.82708516093209</v>
      </c>
      <c r="C54" s="15">
        <v>12.172914839067914</v>
      </c>
    </row>
    <row r="55" spans="1:3" x14ac:dyDescent="0.35">
      <c r="A55" s="15">
        <v>30</v>
      </c>
      <c r="B55" s="15">
        <v>208.78656366123732</v>
      </c>
      <c r="C55" s="15">
        <v>-8.7865636612373237</v>
      </c>
    </row>
    <row r="56" spans="1:3" x14ac:dyDescent="0.35">
      <c r="A56" s="15">
        <v>31</v>
      </c>
      <c r="B56" s="15">
        <v>223.67576955128146</v>
      </c>
      <c r="C56" s="15">
        <v>2.3242304487185379</v>
      </c>
    </row>
    <row r="57" spans="1:3" x14ac:dyDescent="0.35">
      <c r="A57" s="15">
        <v>32</v>
      </c>
      <c r="B57" s="15">
        <v>221.45457171570484</v>
      </c>
      <c r="C57" s="15">
        <v>-5.4545717157048443</v>
      </c>
    </row>
    <row r="58" spans="1:3" x14ac:dyDescent="0.35">
      <c r="A58" s="15">
        <v>33</v>
      </c>
      <c r="B58" s="15">
        <v>205.2138180448826</v>
      </c>
      <c r="C58" s="15">
        <v>4.7861819551173994</v>
      </c>
    </row>
    <row r="59" spans="1:3" x14ac:dyDescent="0.35">
      <c r="A59" s="15">
        <v>34</v>
      </c>
      <c r="B59" s="15">
        <v>203.07017067506976</v>
      </c>
      <c r="C59" s="15">
        <v>3.929829324930239</v>
      </c>
    </row>
    <row r="60" spans="1:3" x14ac:dyDescent="0.35">
      <c r="A60" s="15">
        <v>35</v>
      </c>
      <c r="B60" s="15">
        <v>205.39245532570033</v>
      </c>
      <c r="C60" s="15">
        <v>16.607544674299675</v>
      </c>
    </row>
    <row r="61" spans="1:3" x14ac:dyDescent="0.35">
      <c r="A61" s="15">
        <v>36</v>
      </c>
      <c r="B61" s="15">
        <v>213.4934445446705</v>
      </c>
      <c r="C61" s="15">
        <v>5.5065554553295044</v>
      </c>
    </row>
    <row r="62" spans="1:3" x14ac:dyDescent="0.35">
      <c r="A62" s="15">
        <v>37</v>
      </c>
      <c r="B62" s="15">
        <v>225.47738124305067</v>
      </c>
      <c r="C62" s="15">
        <v>13.522618756949328</v>
      </c>
    </row>
    <row r="63" spans="1:3" x14ac:dyDescent="0.35">
      <c r="A63" s="15">
        <v>38</v>
      </c>
      <c r="B63" s="15">
        <v>206.62767740783272</v>
      </c>
      <c r="C63" s="15">
        <v>-4.6276774078327207</v>
      </c>
    </row>
    <row r="64" spans="1:3" x14ac:dyDescent="0.35">
      <c r="A64" s="15">
        <v>39</v>
      </c>
      <c r="B64" s="15">
        <v>195.98699102453233</v>
      </c>
      <c r="C64" s="15">
        <v>6.0130089754676703</v>
      </c>
    </row>
    <row r="65" spans="1:3" x14ac:dyDescent="0.35">
      <c r="A65" s="15">
        <v>40</v>
      </c>
      <c r="B65" s="15">
        <v>207.87813837355688</v>
      </c>
      <c r="C65" s="15">
        <v>5.1218616264431205</v>
      </c>
    </row>
    <row r="66" spans="1:3" x14ac:dyDescent="0.35">
      <c r="A66" s="15">
        <v>41</v>
      </c>
      <c r="B66" s="15">
        <v>232.72395929081401</v>
      </c>
      <c r="C66" s="15">
        <v>-2.7239592908140082</v>
      </c>
    </row>
    <row r="67" spans="1:3" x14ac:dyDescent="0.35">
      <c r="A67" s="15">
        <v>42</v>
      </c>
      <c r="B67" s="15">
        <v>214.50295664740489</v>
      </c>
      <c r="C67" s="15">
        <v>-4.5029566474048863</v>
      </c>
    </row>
    <row r="68" spans="1:3" x14ac:dyDescent="0.35">
      <c r="A68" s="15">
        <v>43</v>
      </c>
      <c r="B68" s="15">
        <v>228.2580272703706</v>
      </c>
      <c r="C68" s="15">
        <v>-12.258027270370604</v>
      </c>
    </row>
    <row r="69" spans="1:3" x14ac:dyDescent="0.35">
      <c r="A69" s="15">
        <v>44</v>
      </c>
      <c r="B69" s="15">
        <v>224.86391893483361</v>
      </c>
      <c r="C69" s="15">
        <v>-2.863918934833606</v>
      </c>
    </row>
    <row r="70" spans="1:3" x14ac:dyDescent="0.35">
      <c r="A70" s="15">
        <v>45</v>
      </c>
      <c r="B70" s="15">
        <v>231.1549989963363</v>
      </c>
      <c r="C70" s="15">
        <v>7.8450010036636968</v>
      </c>
    </row>
    <row r="71" spans="1:3" x14ac:dyDescent="0.35">
      <c r="A71" s="15">
        <v>46</v>
      </c>
      <c r="B71" s="15">
        <v>216.2505542227004</v>
      </c>
      <c r="C71" s="15">
        <v>9.7494457772995986</v>
      </c>
    </row>
    <row r="72" spans="1:3" x14ac:dyDescent="0.35">
      <c r="A72" s="15">
        <v>47</v>
      </c>
      <c r="B72" s="15">
        <v>185.68834031927565</v>
      </c>
      <c r="C72" s="15">
        <v>-4.6883403192756532</v>
      </c>
    </row>
    <row r="73" spans="1:3" x14ac:dyDescent="0.35">
      <c r="A73" s="15">
        <v>48</v>
      </c>
      <c r="B73" s="15">
        <v>195.48985441496106</v>
      </c>
      <c r="C73" s="15">
        <v>2.5101455850389414</v>
      </c>
    </row>
    <row r="74" spans="1:3" x14ac:dyDescent="0.35">
      <c r="A74" s="15">
        <v>49</v>
      </c>
      <c r="B74" s="15">
        <v>206.60414105854261</v>
      </c>
      <c r="C74" s="15">
        <v>-4.6041410585426092</v>
      </c>
    </row>
    <row r="75" spans="1:3" x14ac:dyDescent="0.35">
      <c r="A75" s="15">
        <v>50</v>
      </c>
      <c r="B75" s="15">
        <v>219.58235097606536</v>
      </c>
      <c r="C75" s="15">
        <v>-3.5823509760653565</v>
      </c>
    </row>
    <row r="76" spans="1:3" x14ac:dyDescent="0.35">
      <c r="A76" s="15">
        <v>51</v>
      </c>
      <c r="B76" s="15">
        <v>229.0501268594054</v>
      </c>
      <c r="C76" s="15">
        <v>-3.0501268594053954</v>
      </c>
    </row>
    <row r="77" spans="1:3" x14ac:dyDescent="0.35">
      <c r="A77" s="15">
        <v>52</v>
      </c>
      <c r="B77" s="15">
        <v>208.96520094205505</v>
      </c>
      <c r="C77" s="15">
        <v>1.0347990579449515</v>
      </c>
    </row>
    <row r="78" spans="1:3" x14ac:dyDescent="0.35">
      <c r="A78" s="15">
        <v>53</v>
      </c>
      <c r="B78" s="15">
        <v>241.73337379746468</v>
      </c>
      <c r="C78" s="15">
        <v>8.2666262025353205</v>
      </c>
    </row>
    <row r="79" spans="1:3" x14ac:dyDescent="0.35">
      <c r="A79" s="15">
        <v>54</v>
      </c>
      <c r="B79" s="15">
        <v>202.53425883261656</v>
      </c>
      <c r="C79" s="15">
        <v>-7.5342588326165583</v>
      </c>
    </row>
    <row r="80" spans="1:3" x14ac:dyDescent="0.35">
      <c r="A80" s="15">
        <v>55</v>
      </c>
      <c r="B80" s="15">
        <v>221.19008650342499</v>
      </c>
      <c r="C80" s="15">
        <v>8.8099134965750068</v>
      </c>
    </row>
    <row r="81" spans="1:3" x14ac:dyDescent="0.35">
      <c r="A81" s="15">
        <v>56</v>
      </c>
      <c r="B81" s="15">
        <v>208.25065181878412</v>
      </c>
      <c r="C81" s="15">
        <v>13.749348181215879</v>
      </c>
    </row>
    <row r="82" spans="1:3" x14ac:dyDescent="0.35">
      <c r="A82" s="15">
        <v>57</v>
      </c>
      <c r="B82" s="15">
        <v>177.85183631258542</v>
      </c>
      <c r="C82" s="15">
        <v>-29.851836312585419</v>
      </c>
    </row>
    <row r="83" spans="1:3" x14ac:dyDescent="0.35">
      <c r="A83" s="15">
        <v>58</v>
      </c>
      <c r="B83" s="15">
        <v>212.14189676389245</v>
      </c>
      <c r="C83" s="15">
        <v>16.858103236107553</v>
      </c>
    </row>
    <row r="84" spans="1:3" x14ac:dyDescent="0.35">
      <c r="A84" s="15">
        <v>59</v>
      </c>
      <c r="B84" s="15">
        <v>205.01994188047308</v>
      </c>
      <c r="C84" s="15">
        <v>8.980058119526916</v>
      </c>
    </row>
    <row r="85" spans="1:3" x14ac:dyDescent="0.35">
      <c r="A85" s="15">
        <v>60</v>
      </c>
      <c r="B85" s="15">
        <v>224.86391893483361</v>
      </c>
      <c r="C85" s="15">
        <v>-7.863918934833606</v>
      </c>
    </row>
    <row r="86" spans="1:3" x14ac:dyDescent="0.35">
      <c r="A86" s="15">
        <v>61</v>
      </c>
      <c r="B86" s="15">
        <v>202.89153339425204</v>
      </c>
      <c r="C86" s="15">
        <v>-2.8915333942520363</v>
      </c>
    </row>
    <row r="87" spans="1:3" x14ac:dyDescent="0.35">
      <c r="A87" s="15">
        <v>62</v>
      </c>
      <c r="B87" s="15">
        <v>200.56924874362147</v>
      </c>
      <c r="C87" s="15">
        <v>-27.569248743621472</v>
      </c>
    </row>
    <row r="88" spans="1:3" x14ac:dyDescent="0.35">
      <c r="A88" s="15">
        <v>63</v>
      </c>
      <c r="B88" s="15">
        <v>197.59472655189197</v>
      </c>
      <c r="C88" s="15">
        <v>5.4052734481080336</v>
      </c>
    </row>
    <row r="89" spans="1:3" x14ac:dyDescent="0.35">
      <c r="A89" s="15">
        <v>64</v>
      </c>
      <c r="B89" s="15">
        <v>218.81378773632073</v>
      </c>
      <c r="C89" s="15">
        <v>-1.8137877363207338</v>
      </c>
    </row>
    <row r="90" spans="1:3" x14ac:dyDescent="0.35">
      <c r="A90" s="15">
        <v>65</v>
      </c>
      <c r="B90" s="15">
        <v>197.59472655189197</v>
      </c>
      <c r="C90" s="15">
        <v>-8.5947265518919664</v>
      </c>
    </row>
    <row r="91" spans="1:3" x14ac:dyDescent="0.35">
      <c r="A91" s="15">
        <v>66</v>
      </c>
      <c r="B91" s="15">
        <v>225.6560185238684</v>
      </c>
      <c r="C91" s="15">
        <v>-0.6560185238683971</v>
      </c>
    </row>
    <row r="92" spans="1:3" x14ac:dyDescent="0.35">
      <c r="A92" s="15">
        <v>67</v>
      </c>
      <c r="B92" s="15">
        <v>202.89153339425204</v>
      </c>
      <c r="C92" s="15">
        <v>-2.8915333942520363</v>
      </c>
    </row>
    <row r="93" spans="1:3" x14ac:dyDescent="0.35">
      <c r="A93" s="15">
        <v>68</v>
      </c>
      <c r="B93" s="15">
        <v>221.82708516093209</v>
      </c>
      <c r="C93" s="15">
        <v>-0.82708516093208573</v>
      </c>
    </row>
    <row r="94" spans="1:3" x14ac:dyDescent="0.35">
      <c r="A94" s="15">
        <v>69</v>
      </c>
      <c r="B94" s="15">
        <v>211.52843445567541</v>
      </c>
      <c r="C94" s="15">
        <v>-4.5284344556754093</v>
      </c>
    </row>
    <row r="95" spans="1:3" x14ac:dyDescent="0.35">
      <c r="A95" s="15">
        <v>70</v>
      </c>
      <c r="B95" s="15">
        <v>195.23366666837953</v>
      </c>
      <c r="C95" s="15">
        <v>-9.2336666683795272</v>
      </c>
    </row>
    <row r="96" spans="1:3" x14ac:dyDescent="0.35">
      <c r="A96" s="15">
        <v>71</v>
      </c>
      <c r="B96" s="15">
        <v>191.62214581914287</v>
      </c>
      <c r="C96" s="15">
        <v>1.3778541808571276</v>
      </c>
    </row>
    <row r="97" spans="1:3" x14ac:dyDescent="0.35">
      <c r="A97" s="15">
        <v>72</v>
      </c>
      <c r="B97" s="15">
        <v>210.39429918859696</v>
      </c>
      <c r="C97" s="15">
        <v>6.6057008114030396</v>
      </c>
    </row>
    <row r="98" spans="1:3" x14ac:dyDescent="0.35">
      <c r="A98" s="15">
        <v>73</v>
      </c>
      <c r="B98" s="15">
        <v>220.14179916780867</v>
      </c>
      <c r="C98" s="15">
        <v>-13.141799167808671</v>
      </c>
    </row>
    <row r="99" spans="1:3" x14ac:dyDescent="0.35">
      <c r="A99" s="15">
        <v>74</v>
      </c>
      <c r="B99" s="15">
        <v>220.1805744006906</v>
      </c>
      <c r="C99" s="15">
        <v>-3.1805744006906025</v>
      </c>
    </row>
    <row r="100" spans="1:3" x14ac:dyDescent="0.35">
      <c r="A100" s="15">
        <v>75</v>
      </c>
      <c r="B100" s="15">
        <v>213.68732070908004</v>
      </c>
      <c r="C100" s="15">
        <v>-6.6873207090800406</v>
      </c>
    </row>
    <row r="101" spans="1:3" x14ac:dyDescent="0.35">
      <c r="A101" s="15">
        <v>76</v>
      </c>
      <c r="B101" s="15">
        <v>231.55104879085371</v>
      </c>
      <c r="C101" s="15">
        <v>-2.5510487908537129</v>
      </c>
    </row>
    <row r="102" spans="1:3" x14ac:dyDescent="0.35">
      <c r="A102" s="15">
        <v>77</v>
      </c>
      <c r="B102" s="15">
        <v>204.04090754492228</v>
      </c>
      <c r="C102" s="15">
        <v>-22.040907544922277</v>
      </c>
    </row>
    <row r="103" spans="1:3" x14ac:dyDescent="0.35">
      <c r="A103" s="15">
        <v>78</v>
      </c>
      <c r="B103" s="15">
        <v>184.69406710013308</v>
      </c>
      <c r="C103" s="15">
        <v>-65.694067100133083</v>
      </c>
    </row>
    <row r="104" spans="1:3" x14ac:dyDescent="0.35">
      <c r="A104" s="15">
        <v>79</v>
      </c>
      <c r="B104" s="15">
        <v>212.89522112004528</v>
      </c>
      <c r="C104" s="15">
        <v>8.104778879954722</v>
      </c>
    </row>
    <row r="105" spans="1:3" x14ac:dyDescent="0.35">
      <c r="A105" s="15">
        <v>80</v>
      </c>
      <c r="B105" s="15">
        <v>225.47738124305067</v>
      </c>
      <c r="C105" s="15">
        <v>-25.477381243050672</v>
      </c>
    </row>
    <row r="106" spans="1:3" x14ac:dyDescent="0.35">
      <c r="A106" s="15">
        <v>81</v>
      </c>
      <c r="B106" s="15">
        <v>216.4679667364</v>
      </c>
      <c r="C106" s="15">
        <v>-2.4679667364000011</v>
      </c>
    </row>
    <row r="107" spans="1:3" x14ac:dyDescent="0.35">
      <c r="A107" s="15">
        <v>82</v>
      </c>
      <c r="B107" s="15">
        <v>190.38692373701048</v>
      </c>
      <c r="C107" s="15">
        <v>-4.386923737010477</v>
      </c>
    </row>
    <row r="108" spans="1:3" x14ac:dyDescent="0.35">
      <c r="A108" s="15">
        <v>83</v>
      </c>
      <c r="B108" s="15">
        <v>209.56342436668029</v>
      </c>
      <c r="C108" s="15">
        <v>19.436575633319706</v>
      </c>
    </row>
    <row r="109" spans="1:3" x14ac:dyDescent="0.35">
      <c r="A109" s="15">
        <v>84</v>
      </c>
      <c r="B109" s="15">
        <v>226.45641557860148</v>
      </c>
      <c r="C109" s="15">
        <v>-23.456415578601479</v>
      </c>
    </row>
    <row r="110" spans="1:3" x14ac:dyDescent="0.35">
      <c r="A110" s="15">
        <v>85</v>
      </c>
      <c r="B110" s="15">
        <v>212.89522112004528</v>
      </c>
      <c r="C110" s="15">
        <v>8.104778879954722</v>
      </c>
    </row>
    <row r="111" spans="1:3" x14ac:dyDescent="0.35">
      <c r="A111" s="15">
        <v>86</v>
      </c>
      <c r="B111" s="15">
        <v>144.67237477906664</v>
      </c>
      <c r="C111" s="15">
        <v>24.327625220933356</v>
      </c>
    </row>
    <row r="112" spans="1:3" x14ac:dyDescent="0.35">
      <c r="A112" s="15">
        <v>87</v>
      </c>
      <c r="B112" s="15">
        <v>198.4256013738086</v>
      </c>
      <c r="C112" s="15">
        <v>26.574398626191396</v>
      </c>
    </row>
    <row r="113" spans="1:3" x14ac:dyDescent="0.35">
      <c r="A113" s="15">
        <v>88</v>
      </c>
      <c r="B113" s="15">
        <v>201.88202129151762</v>
      </c>
      <c r="C113" s="15">
        <v>12.117978708482383</v>
      </c>
    </row>
    <row r="114" spans="1:3" x14ac:dyDescent="0.35">
      <c r="A114" s="15">
        <v>89</v>
      </c>
      <c r="B114" s="15">
        <v>213.2760320309709</v>
      </c>
      <c r="C114" s="15">
        <v>-13.276032030970896</v>
      </c>
    </row>
    <row r="115" spans="1:3" x14ac:dyDescent="0.35">
      <c r="A115" s="15">
        <v>90</v>
      </c>
      <c r="B115" s="15">
        <v>194.48034231222664</v>
      </c>
      <c r="C115" s="15">
        <v>-1.4803423122266395</v>
      </c>
    </row>
    <row r="116" spans="1:3" x14ac:dyDescent="0.35">
      <c r="A116" s="15">
        <v>91</v>
      </c>
      <c r="B116" s="15">
        <v>202.06065857233537</v>
      </c>
      <c r="C116" s="15">
        <v>22.93934142766463</v>
      </c>
    </row>
    <row r="117" spans="1:3" x14ac:dyDescent="0.35">
      <c r="A117" s="15">
        <v>92</v>
      </c>
      <c r="B117" s="15">
        <v>206.9849519694682</v>
      </c>
      <c r="C117" s="15">
        <v>7.0150480305318013</v>
      </c>
    </row>
    <row r="118" spans="1:3" x14ac:dyDescent="0.35">
      <c r="A118" s="15">
        <v>93</v>
      </c>
      <c r="B118" s="15">
        <v>220.3979869143902</v>
      </c>
      <c r="C118" s="15">
        <v>-3.3979869143902022</v>
      </c>
    </row>
    <row r="119" spans="1:3" x14ac:dyDescent="0.35">
      <c r="A119" s="15">
        <v>94</v>
      </c>
      <c r="B119" s="15">
        <v>220.79403670890758</v>
      </c>
      <c r="C119" s="15">
        <v>13.205963291092417</v>
      </c>
    </row>
    <row r="120" spans="1:3" x14ac:dyDescent="0.35">
      <c r="A120" s="15">
        <v>95</v>
      </c>
      <c r="B120" s="15">
        <v>205.39245532570033</v>
      </c>
      <c r="C120" s="15">
        <v>1.6075446742996746</v>
      </c>
    </row>
    <row r="121" spans="1:3" x14ac:dyDescent="0.35">
      <c r="A121" s="15">
        <v>96</v>
      </c>
      <c r="B121" s="15">
        <v>216.2505542227004</v>
      </c>
      <c r="C121" s="15">
        <v>0.7494457772995986</v>
      </c>
    </row>
    <row r="122" spans="1:3" x14ac:dyDescent="0.35">
      <c r="A122" s="15">
        <v>97</v>
      </c>
      <c r="B122" s="15">
        <v>186.62030195624624</v>
      </c>
      <c r="C122" s="15">
        <v>-44.620301956246237</v>
      </c>
    </row>
    <row r="123" spans="1:3" x14ac:dyDescent="0.35">
      <c r="A123" s="15">
        <v>98</v>
      </c>
      <c r="B123" s="15">
        <v>176.34518760027967</v>
      </c>
      <c r="C123" s="15">
        <v>33.654812399720328</v>
      </c>
    </row>
    <row r="124" spans="1:3" x14ac:dyDescent="0.35">
      <c r="A124" s="15">
        <v>99</v>
      </c>
      <c r="B124" s="15">
        <v>178.70624748379217</v>
      </c>
      <c r="C124" s="15">
        <v>7.2937525162078316</v>
      </c>
    </row>
    <row r="125" spans="1:3" x14ac:dyDescent="0.35">
      <c r="A125" s="15">
        <v>100</v>
      </c>
      <c r="B125" s="15">
        <v>209.75730053108987</v>
      </c>
      <c r="C125" s="15">
        <v>0.24269946891013205</v>
      </c>
    </row>
    <row r="126" spans="1:3" x14ac:dyDescent="0.35">
      <c r="A126" s="15">
        <v>101</v>
      </c>
      <c r="B126" s="15">
        <v>214.22323255153327</v>
      </c>
      <c r="C126" s="15">
        <v>14.776767448466728</v>
      </c>
    </row>
    <row r="127" spans="1:3" x14ac:dyDescent="0.35">
      <c r="A127" s="15">
        <v>102</v>
      </c>
      <c r="B127" s="15">
        <v>213.50868342826232</v>
      </c>
      <c r="C127" s="15">
        <v>3.4913165717376842</v>
      </c>
    </row>
    <row r="128" spans="1:3" x14ac:dyDescent="0.35">
      <c r="A128" s="15">
        <v>103</v>
      </c>
      <c r="B128" s="15">
        <v>211.82339743513884</v>
      </c>
      <c r="C128" s="15">
        <v>2.176602564861156</v>
      </c>
    </row>
    <row r="129" spans="1:3" x14ac:dyDescent="0.35">
      <c r="A129" s="15">
        <v>104</v>
      </c>
      <c r="B129" s="15">
        <v>224.50664437319813</v>
      </c>
      <c r="C129" s="15">
        <v>-17.506644373198128</v>
      </c>
    </row>
    <row r="130" spans="1:3" x14ac:dyDescent="0.35">
      <c r="A130" s="15">
        <v>105</v>
      </c>
      <c r="B130" s="15">
        <v>229.01135162652346</v>
      </c>
      <c r="C130" s="15">
        <v>-19.011351626523464</v>
      </c>
    </row>
    <row r="131" spans="1:3" x14ac:dyDescent="0.35">
      <c r="A131" s="15">
        <v>106</v>
      </c>
      <c r="B131" s="15">
        <v>227.79966589368124</v>
      </c>
      <c r="C131" s="15">
        <v>-5.7996658936812366</v>
      </c>
    </row>
    <row r="132" spans="1:3" ht="15" thickBot="1" x14ac:dyDescent="0.4">
      <c r="A132" s="18">
        <v>107</v>
      </c>
      <c r="B132" s="18">
        <v>226.01329308550388</v>
      </c>
      <c r="C132" s="18">
        <v>-14.013293085503875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selection activeCell="D4" sqref="D4"/>
    </sheetView>
  </sheetViews>
  <sheetFormatPr defaultRowHeight="14.5" x14ac:dyDescent="0.35"/>
  <cols>
    <col min="1" max="1" width="15.81640625" customWidth="1"/>
    <col min="2" max="2" width="11.81640625" customWidth="1"/>
    <col min="3" max="3" width="12.81640625" customWidth="1"/>
    <col min="4" max="4" width="10.81640625" customWidth="1"/>
    <col min="5" max="5" width="14.453125" customWidth="1"/>
    <col min="6" max="6" width="18.26953125" customWidth="1"/>
    <col min="7" max="7" width="12.54296875" customWidth="1"/>
    <col min="8" max="8" width="12.7265625" customWidth="1"/>
    <col min="9" max="9" width="13.54296875" customWidth="1"/>
  </cols>
  <sheetData>
    <row r="1" spans="1:9" x14ac:dyDescent="0.35">
      <c r="A1" t="s">
        <v>8</v>
      </c>
    </row>
    <row r="2" spans="1:9" ht="15" thickBot="1" x14ac:dyDescent="0.4"/>
    <row r="3" spans="1:9" x14ac:dyDescent="0.35">
      <c r="A3" s="17" t="s">
        <v>9</v>
      </c>
      <c r="B3" s="17"/>
    </row>
    <row r="4" spans="1:9" x14ac:dyDescent="0.35">
      <c r="A4" s="15" t="s">
        <v>10</v>
      </c>
      <c r="B4" s="15">
        <v>0.70937950949736461</v>
      </c>
    </row>
    <row r="5" spans="1:9" x14ac:dyDescent="0.35">
      <c r="A5" s="15" t="s">
        <v>11</v>
      </c>
      <c r="B5" s="15">
        <v>0.50321928849472164</v>
      </c>
    </row>
    <row r="6" spans="1:9" x14ac:dyDescent="0.35">
      <c r="A6" s="15" t="s">
        <v>12</v>
      </c>
      <c r="B6" s="15">
        <v>0.49366581327346631</v>
      </c>
    </row>
    <row r="7" spans="1:9" x14ac:dyDescent="0.35">
      <c r="A7" s="15" t="s">
        <v>13</v>
      </c>
      <c r="B7" s="15">
        <v>14.858403404677826</v>
      </c>
    </row>
    <row r="8" spans="1:9" ht="15" thickBot="1" x14ac:dyDescent="0.4">
      <c r="A8" s="18" t="s">
        <v>14</v>
      </c>
      <c r="B8" s="18">
        <v>107</v>
      </c>
    </row>
    <row r="10" spans="1:9" ht="15" thickBot="1" x14ac:dyDescent="0.4">
      <c r="A10" t="s">
        <v>15</v>
      </c>
    </row>
    <row r="11" spans="1:9" x14ac:dyDescent="0.35">
      <c r="A11" s="19"/>
      <c r="B11" s="19" t="s">
        <v>16</v>
      </c>
      <c r="C11" s="19" t="s">
        <v>17</v>
      </c>
      <c r="D11" s="19" t="s">
        <v>18</v>
      </c>
      <c r="E11" s="19" t="s">
        <v>19</v>
      </c>
      <c r="F11" s="19" t="s">
        <v>20</v>
      </c>
    </row>
    <row r="12" spans="1:9" x14ac:dyDescent="0.35">
      <c r="A12" s="15" t="s">
        <v>21</v>
      </c>
      <c r="B12" s="15">
        <v>2</v>
      </c>
      <c r="C12" s="15">
        <v>23257.88313532915</v>
      </c>
      <c r="D12" s="15">
        <v>11628.941567664575</v>
      </c>
      <c r="E12" s="15">
        <v>52.673951294196918</v>
      </c>
      <c r="F12" s="67">
        <v>1.5869590047156882E-16</v>
      </c>
    </row>
    <row r="13" spans="1:9" x14ac:dyDescent="0.35">
      <c r="A13" s="15" t="s">
        <v>22</v>
      </c>
      <c r="B13" s="15">
        <v>104</v>
      </c>
      <c r="C13" s="15">
        <v>22960.303780558726</v>
      </c>
      <c r="D13" s="15">
        <v>220.77215173614161</v>
      </c>
      <c r="E13" s="15"/>
      <c r="F13" s="15"/>
    </row>
    <row r="14" spans="1:9" ht="15" thickBot="1" x14ac:dyDescent="0.4">
      <c r="A14" s="18" t="s">
        <v>23</v>
      </c>
      <c r="B14" s="18">
        <v>106</v>
      </c>
      <c r="C14" s="18">
        <v>46218.186915887876</v>
      </c>
      <c r="D14" s="18"/>
      <c r="E14" s="18"/>
      <c r="F14" s="18"/>
    </row>
    <row r="15" spans="1:9" ht="15" thickBot="1" x14ac:dyDescent="0.4"/>
    <row r="16" spans="1:9" x14ac:dyDescent="0.35">
      <c r="A16" s="19"/>
      <c r="B16" s="19" t="s">
        <v>24</v>
      </c>
      <c r="C16" s="19" t="s">
        <v>13</v>
      </c>
      <c r="D16" s="19" t="s">
        <v>25</v>
      </c>
      <c r="E16" s="19" t="s">
        <v>26</v>
      </c>
      <c r="F16" s="19" t="s">
        <v>27</v>
      </c>
      <c r="G16" s="19" t="s">
        <v>28</v>
      </c>
      <c r="H16" s="19" t="s">
        <v>29</v>
      </c>
      <c r="I16" s="19" t="s">
        <v>30</v>
      </c>
    </row>
    <row r="17" spans="1:9" x14ac:dyDescent="0.35">
      <c r="A17" s="15" t="s">
        <v>31</v>
      </c>
      <c r="B17" s="15">
        <v>-253.10458203451637</v>
      </c>
      <c r="C17" s="15">
        <v>79.53125398559213</v>
      </c>
      <c r="D17" s="15">
        <v>-3.1824543101051663</v>
      </c>
      <c r="E17" s="15">
        <v>1.9260469377303552E-3</v>
      </c>
      <c r="F17" s="15">
        <v>-410.81804321625418</v>
      </c>
      <c r="G17" s="15">
        <v>-95.391120852778528</v>
      </c>
      <c r="H17" s="15">
        <v>-410.81804321625418</v>
      </c>
      <c r="I17" s="15">
        <v>-95.391120852778528</v>
      </c>
    </row>
    <row r="18" spans="1:9" x14ac:dyDescent="0.35">
      <c r="A18" s="15" t="s">
        <v>51</v>
      </c>
      <c r="B18" s="15">
        <v>2.3610598835124783</v>
      </c>
      <c r="C18" s="15">
        <v>0.45909457905382939</v>
      </c>
      <c r="D18" s="15">
        <v>5.1428616046360265</v>
      </c>
      <c r="E18" s="68">
        <v>1.2789344538257388E-6</v>
      </c>
      <c r="F18" s="15">
        <v>1.4506581050434835</v>
      </c>
      <c r="G18" s="15">
        <v>3.2714616619814731</v>
      </c>
      <c r="H18" s="15">
        <v>1.4506581050434835</v>
      </c>
      <c r="I18" s="15">
        <v>3.2714616619814731</v>
      </c>
    </row>
    <row r="19" spans="1:9" ht="15" thickBot="1" x14ac:dyDescent="0.4">
      <c r="A19" s="18" t="s">
        <v>52</v>
      </c>
      <c r="B19" s="18">
        <v>17.86372808177364</v>
      </c>
      <c r="C19" s="18">
        <v>2.5083409600527027</v>
      </c>
      <c r="D19" s="18">
        <v>7.1217304051831558</v>
      </c>
      <c r="E19" s="69">
        <v>1.4321450338705912E-10</v>
      </c>
      <c r="F19" s="18">
        <v>12.889593828772906</v>
      </c>
      <c r="G19" s="18">
        <v>22.837862334774375</v>
      </c>
      <c r="H19" s="18">
        <v>12.889593828772906</v>
      </c>
      <c r="I19" s="18">
        <v>22.837862334774375</v>
      </c>
    </row>
    <row r="23" spans="1:9" x14ac:dyDescent="0.35">
      <c r="A23" t="s">
        <v>32</v>
      </c>
    </row>
    <row r="24" spans="1:9" ht="15" thickBot="1" x14ac:dyDescent="0.4"/>
    <row r="25" spans="1:9" ht="43.5" customHeight="1" x14ac:dyDescent="0.35">
      <c r="A25" s="19" t="s">
        <v>33</v>
      </c>
      <c r="B25" s="20" t="s">
        <v>59</v>
      </c>
      <c r="C25" s="19" t="s">
        <v>35</v>
      </c>
    </row>
    <row r="26" spans="1:9" x14ac:dyDescent="0.35">
      <c r="A26" s="15">
        <v>1</v>
      </c>
      <c r="B26" s="15">
        <v>211.54367333926723</v>
      </c>
      <c r="C26" s="15">
        <v>-6.5436733392672295</v>
      </c>
    </row>
    <row r="27" spans="1:9" x14ac:dyDescent="0.35">
      <c r="A27" s="15">
        <v>2</v>
      </c>
      <c r="B27" s="15">
        <v>224.68528165401588</v>
      </c>
      <c r="C27" s="15">
        <v>5.3147183459841187</v>
      </c>
    </row>
    <row r="28" spans="1:9" x14ac:dyDescent="0.35">
      <c r="A28" s="15">
        <v>3</v>
      </c>
      <c r="B28" s="15">
        <v>229.68712551691249</v>
      </c>
      <c r="C28" s="15">
        <v>-7.6871255169124879</v>
      </c>
    </row>
    <row r="29" spans="1:9" x14ac:dyDescent="0.35">
      <c r="A29" s="15">
        <v>4</v>
      </c>
      <c r="B29" s="15">
        <v>213.31480726385277</v>
      </c>
      <c r="C29" s="15">
        <v>-0.3148072638527708</v>
      </c>
    </row>
    <row r="30" spans="1:9" x14ac:dyDescent="0.35">
      <c r="A30" s="15">
        <v>5</v>
      </c>
      <c r="B30" s="15">
        <v>234.11428230447405</v>
      </c>
      <c r="C30" s="15">
        <v>-4.1142823044740453</v>
      </c>
    </row>
    <row r="31" spans="1:9" x14ac:dyDescent="0.35">
      <c r="A31" s="15">
        <v>6</v>
      </c>
      <c r="B31" s="15">
        <v>221.46981059929661</v>
      </c>
      <c r="C31" s="15">
        <v>12.530189400703392</v>
      </c>
    </row>
    <row r="32" spans="1:9" x14ac:dyDescent="0.35">
      <c r="A32" s="15">
        <v>7</v>
      </c>
      <c r="B32" s="15">
        <v>222.72027156502077</v>
      </c>
      <c r="C32" s="15">
        <v>3.2797284349792335</v>
      </c>
    </row>
    <row r="33" spans="1:3" x14ac:dyDescent="0.35">
      <c r="A33" s="15">
        <v>8</v>
      </c>
      <c r="B33" s="15">
        <v>224.50664437319813</v>
      </c>
      <c r="C33" s="15">
        <v>19.493355626801872</v>
      </c>
    </row>
    <row r="34" spans="1:3" x14ac:dyDescent="0.35">
      <c r="A34" s="15">
        <v>9</v>
      </c>
      <c r="B34" s="15">
        <v>192.59288268899536</v>
      </c>
      <c r="C34" s="15">
        <v>-5.5928826889953598</v>
      </c>
    </row>
    <row r="35" spans="1:3" x14ac:dyDescent="0.35">
      <c r="A35" s="15">
        <v>10</v>
      </c>
      <c r="B35" s="15">
        <v>199.34232412718745</v>
      </c>
      <c r="C35" s="15">
        <v>2.6576758728125469</v>
      </c>
    </row>
    <row r="36" spans="1:3" x14ac:dyDescent="0.35">
      <c r="A36" s="15">
        <v>11</v>
      </c>
      <c r="B36" s="15">
        <v>199.1249116134878</v>
      </c>
      <c r="C36" s="15">
        <v>-9.1249116134877966</v>
      </c>
    </row>
    <row r="37" spans="1:3" x14ac:dyDescent="0.35">
      <c r="A37" s="15">
        <v>12</v>
      </c>
      <c r="B37" s="15">
        <v>213.4934445446705</v>
      </c>
      <c r="C37" s="15">
        <v>-6.4934445446704956</v>
      </c>
    </row>
    <row r="38" spans="1:3" x14ac:dyDescent="0.35">
      <c r="A38" s="15">
        <v>13</v>
      </c>
      <c r="B38" s="15">
        <v>191.08623397668967</v>
      </c>
      <c r="C38" s="15">
        <v>-4.0862339766896696</v>
      </c>
    </row>
    <row r="39" spans="1:3" x14ac:dyDescent="0.35">
      <c r="A39" s="15">
        <v>14</v>
      </c>
      <c r="B39" s="15">
        <v>202.89153339425204</v>
      </c>
      <c r="C39" s="15">
        <v>31.108466605747964</v>
      </c>
    </row>
    <row r="40" spans="1:3" x14ac:dyDescent="0.35">
      <c r="A40" s="15">
        <v>15</v>
      </c>
      <c r="B40" s="15">
        <v>202.71289611343428</v>
      </c>
      <c r="C40" s="15">
        <v>27.287103886565717</v>
      </c>
    </row>
    <row r="41" spans="1:3" x14ac:dyDescent="0.35">
      <c r="A41" s="15">
        <v>16</v>
      </c>
      <c r="B41" s="15">
        <v>199.31878777789728</v>
      </c>
      <c r="C41" s="15">
        <v>-21.318787777897285</v>
      </c>
    </row>
    <row r="42" spans="1:3" x14ac:dyDescent="0.35">
      <c r="A42" s="15">
        <v>17</v>
      </c>
      <c r="B42" s="15">
        <v>197.59472655189197</v>
      </c>
      <c r="C42" s="15">
        <v>12.405273448108034</v>
      </c>
    </row>
    <row r="43" spans="1:3" x14ac:dyDescent="0.35">
      <c r="A43" s="15">
        <v>18</v>
      </c>
      <c r="B43" s="15">
        <v>219.17106229795621</v>
      </c>
      <c r="C43" s="15">
        <v>-24.171062297956212</v>
      </c>
    </row>
    <row r="44" spans="1:3" x14ac:dyDescent="0.35">
      <c r="A44" s="15">
        <v>19</v>
      </c>
      <c r="B44" s="15">
        <v>192.87260678486703</v>
      </c>
      <c r="C44" s="15">
        <v>-14.872606784867031</v>
      </c>
    </row>
    <row r="45" spans="1:3" x14ac:dyDescent="0.35">
      <c r="A45" s="15">
        <v>20</v>
      </c>
      <c r="B45" s="15">
        <v>223.97073253074493</v>
      </c>
      <c r="C45" s="15">
        <v>10.029267469255075</v>
      </c>
    </row>
    <row r="46" spans="1:3" x14ac:dyDescent="0.35">
      <c r="A46" s="15">
        <v>21</v>
      </c>
      <c r="B46" s="15">
        <v>216.03314170900074</v>
      </c>
      <c r="C46" s="15">
        <v>27.966858290999255</v>
      </c>
    </row>
    <row r="47" spans="1:3" x14ac:dyDescent="0.35">
      <c r="A47" s="15">
        <v>22</v>
      </c>
      <c r="B47" s="15">
        <v>212.49917132552793</v>
      </c>
      <c r="C47" s="15">
        <v>0.50082867447207491</v>
      </c>
    </row>
    <row r="48" spans="1:3" x14ac:dyDescent="0.35">
      <c r="A48" s="15">
        <v>23</v>
      </c>
      <c r="B48" s="15">
        <v>223.51237115405556</v>
      </c>
      <c r="C48" s="15">
        <v>-1.5123711540555576</v>
      </c>
    </row>
    <row r="49" spans="1:3" x14ac:dyDescent="0.35">
      <c r="A49" s="15">
        <v>24</v>
      </c>
      <c r="B49" s="15">
        <v>214.93778167480423</v>
      </c>
      <c r="C49" s="15">
        <v>15.062218325195772</v>
      </c>
    </row>
    <row r="50" spans="1:3" x14ac:dyDescent="0.35">
      <c r="A50" s="15">
        <v>25</v>
      </c>
      <c r="B50" s="15">
        <v>213.50868342826232</v>
      </c>
      <c r="C50" s="15">
        <v>-3.5086834282623158</v>
      </c>
    </row>
    <row r="51" spans="1:3" x14ac:dyDescent="0.35">
      <c r="A51" s="15">
        <v>26</v>
      </c>
      <c r="B51" s="15">
        <v>222.58040951708495</v>
      </c>
      <c r="C51" s="15">
        <v>16.419590482915055</v>
      </c>
    </row>
    <row r="52" spans="1:3" x14ac:dyDescent="0.35">
      <c r="A52" s="15">
        <v>27</v>
      </c>
      <c r="B52" s="15">
        <v>210.93021103105016</v>
      </c>
      <c r="C52" s="15">
        <v>8.0697889689498368</v>
      </c>
    </row>
    <row r="53" spans="1:3" x14ac:dyDescent="0.35">
      <c r="A53" s="15">
        <v>28</v>
      </c>
      <c r="B53" s="15">
        <v>226.1919303663216</v>
      </c>
      <c r="C53" s="15">
        <v>-0.19193036632159988</v>
      </c>
    </row>
    <row r="54" spans="1:3" x14ac:dyDescent="0.35">
      <c r="A54" s="15">
        <v>29</v>
      </c>
      <c r="B54" s="15">
        <v>221.82708516093209</v>
      </c>
      <c r="C54" s="15">
        <v>12.172914839067914</v>
      </c>
    </row>
    <row r="55" spans="1:3" x14ac:dyDescent="0.35">
      <c r="A55" s="15">
        <v>30</v>
      </c>
      <c r="B55" s="15">
        <v>208.78656366123732</v>
      </c>
      <c r="C55" s="15">
        <v>-8.7865636612373237</v>
      </c>
    </row>
    <row r="56" spans="1:3" x14ac:dyDescent="0.35">
      <c r="A56" s="15">
        <v>31</v>
      </c>
      <c r="B56" s="15">
        <v>223.67576955128146</v>
      </c>
      <c r="C56" s="15">
        <v>2.3242304487185379</v>
      </c>
    </row>
    <row r="57" spans="1:3" x14ac:dyDescent="0.35">
      <c r="A57" s="15">
        <v>32</v>
      </c>
      <c r="B57" s="15">
        <v>221.45457171570484</v>
      </c>
      <c r="C57" s="15">
        <v>-5.4545717157048443</v>
      </c>
    </row>
    <row r="58" spans="1:3" x14ac:dyDescent="0.35">
      <c r="A58" s="15">
        <v>33</v>
      </c>
      <c r="B58" s="15">
        <v>205.2138180448826</v>
      </c>
      <c r="C58" s="15">
        <v>4.7861819551173994</v>
      </c>
    </row>
    <row r="59" spans="1:3" x14ac:dyDescent="0.35">
      <c r="A59" s="15">
        <v>34</v>
      </c>
      <c r="B59" s="15">
        <v>203.07017067506976</v>
      </c>
      <c r="C59" s="15">
        <v>3.929829324930239</v>
      </c>
    </row>
    <row r="60" spans="1:3" x14ac:dyDescent="0.35">
      <c r="A60" s="15">
        <v>35</v>
      </c>
      <c r="B60" s="15">
        <v>205.39245532570033</v>
      </c>
      <c r="C60" s="15">
        <v>16.607544674299675</v>
      </c>
    </row>
    <row r="61" spans="1:3" x14ac:dyDescent="0.35">
      <c r="A61" s="15">
        <v>36</v>
      </c>
      <c r="B61" s="15">
        <v>213.4934445446705</v>
      </c>
      <c r="C61" s="15">
        <v>5.5065554553295044</v>
      </c>
    </row>
    <row r="62" spans="1:3" x14ac:dyDescent="0.35">
      <c r="A62" s="15">
        <v>37</v>
      </c>
      <c r="B62" s="15">
        <v>225.47738124305067</v>
      </c>
      <c r="C62" s="15">
        <v>13.522618756949328</v>
      </c>
    </row>
    <row r="63" spans="1:3" x14ac:dyDescent="0.35">
      <c r="A63" s="15">
        <v>38</v>
      </c>
      <c r="B63" s="15">
        <v>206.62767740783272</v>
      </c>
      <c r="C63" s="15">
        <v>-4.6276774078327207</v>
      </c>
    </row>
    <row r="64" spans="1:3" x14ac:dyDescent="0.35">
      <c r="A64" s="15">
        <v>39</v>
      </c>
      <c r="B64" s="15">
        <v>195.98699102453233</v>
      </c>
      <c r="C64" s="15">
        <v>6.0130089754676703</v>
      </c>
    </row>
    <row r="65" spans="1:3" x14ac:dyDescent="0.35">
      <c r="A65" s="15">
        <v>40</v>
      </c>
      <c r="B65" s="15">
        <v>207.87813837355688</v>
      </c>
      <c r="C65" s="15">
        <v>5.1218616264431205</v>
      </c>
    </row>
    <row r="66" spans="1:3" x14ac:dyDescent="0.35">
      <c r="A66" s="15">
        <v>41</v>
      </c>
      <c r="B66" s="15">
        <v>232.72395929081401</v>
      </c>
      <c r="C66" s="15">
        <v>-2.7239592908140082</v>
      </c>
    </row>
    <row r="67" spans="1:3" x14ac:dyDescent="0.35">
      <c r="A67" s="15">
        <v>42</v>
      </c>
      <c r="B67" s="15">
        <v>214.50295664740489</v>
      </c>
      <c r="C67" s="15">
        <v>-4.5029566474048863</v>
      </c>
    </row>
    <row r="68" spans="1:3" x14ac:dyDescent="0.35">
      <c r="A68" s="15">
        <v>43</v>
      </c>
      <c r="B68" s="15">
        <v>228.2580272703706</v>
      </c>
      <c r="C68" s="15">
        <v>-12.258027270370604</v>
      </c>
    </row>
    <row r="69" spans="1:3" x14ac:dyDescent="0.35">
      <c r="A69" s="15">
        <v>44</v>
      </c>
      <c r="B69" s="15">
        <v>224.86391893483361</v>
      </c>
      <c r="C69" s="15">
        <v>-2.863918934833606</v>
      </c>
    </row>
    <row r="70" spans="1:3" x14ac:dyDescent="0.35">
      <c r="A70" s="15">
        <v>45</v>
      </c>
      <c r="B70" s="15">
        <v>231.1549989963363</v>
      </c>
      <c r="C70" s="15">
        <v>7.8450010036636968</v>
      </c>
    </row>
    <row r="71" spans="1:3" x14ac:dyDescent="0.35">
      <c r="A71" s="15">
        <v>46</v>
      </c>
      <c r="B71" s="15">
        <v>216.2505542227004</v>
      </c>
      <c r="C71" s="15">
        <v>9.7494457772995986</v>
      </c>
    </row>
    <row r="72" spans="1:3" x14ac:dyDescent="0.35">
      <c r="A72" s="15">
        <v>47</v>
      </c>
      <c r="B72" s="15">
        <v>185.68834031927565</v>
      </c>
      <c r="C72" s="15">
        <v>-4.6883403192756532</v>
      </c>
    </row>
    <row r="73" spans="1:3" x14ac:dyDescent="0.35">
      <c r="A73" s="15">
        <v>48</v>
      </c>
      <c r="B73" s="15">
        <v>195.48985441496106</v>
      </c>
      <c r="C73" s="15">
        <v>2.5101455850389414</v>
      </c>
    </row>
    <row r="74" spans="1:3" x14ac:dyDescent="0.35">
      <c r="A74" s="15">
        <v>49</v>
      </c>
      <c r="B74" s="15">
        <v>206.60414105854261</v>
      </c>
      <c r="C74" s="15">
        <v>-4.6041410585426092</v>
      </c>
    </row>
    <row r="75" spans="1:3" x14ac:dyDescent="0.35">
      <c r="A75" s="15">
        <v>50</v>
      </c>
      <c r="B75" s="15">
        <v>219.58235097606536</v>
      </c>
      <c r="C75" s="15">
        <v>-3.5823509760653565</v>
      </c>
    </row>
    <row r="76" spans="1:3" x14ac:dyDescent="0.35">
      <c r="A76" s="15">
        <v>51</v>
      </c>
      <c r="B76" s="15">
        <v>229.0501268594054</v>
      </c>
      <c r="C76" s="15">
        <v>-3.0501268594053954</v>
      </c>
    </row>
    <row r="77" spans="1:3" x14ac:dyDescent="0.35">
      <c r="A77" s="15">
        <v>52</v>
      </c>
      <c r="B77" s="15">
        <v>208.96520094205505</v>
      </c>
      <c r="C77" s="15">
        <v>1.0347990579449515</v>
      </c>
    </row>
    <row r="78" spans="1:3" x14ac:dyDescent="0.35">
      <c r="A78" s="15">
        <v>53</v>
      </c>
      <c r="B78" s="15">
        <v>241.73337379746468</v>
      </c>
      <c r="C78" s="15">
        <v>8.2666262025353205</v>
      </c>
    </row>
    <row r="79" spans="1:3" x14ac:dyDescent="0.35">
      <c r="A79" s="15">
        <v>54</v>
      </c>
      <c r="B79" s="15">
        <v>202.53425883261656</v>
      </c>
      <c r="C79" s="15">
        <v>-7.5342588326165583</v>
      </c>
    </row>
    <row r="80" spans="1:3" x14ac:dyDescent="0.35">
      <c r="A80" s="15">
        <v>55</v>
      </c>
      <c r="B80" s="15">
        <v>221.19008650342499</v>
      </c>
      <c r="C80" s="15">
        <v>8.8099134965750068</v>
      </c>
    </row>
    <row r="81" spans="1:3" x14ac:dyDescent="0.35">
      <c r="A81" s="15">
        <v>56</v>
      </c>
      <c r="B81" s="15">
        <v>208.25065181878412</v>
      </c>
      <c r="C81" s="15">
        <v>13.749348181215879</v>
      </c>
    </row>
    <row r="82" spans="1:3" x14ac:dyDescent="0.35">
      <c r="A82" s="15">
        <v>57</v>
      </c>
      <c r="B82" s="15">
        <v>177.85183631258542</v>
      </c>
      <c r="C82" s="15">
        <v>-29.851836312585419</v>
      </c>
    </row>
    <row r="83" spans="1:3" x14ac:dyDescent="0.35">
      <c r="A83" s="15">
        <v>58</v>
      </c>
      <c r="B83" s="15">
        <v>212.14189676389245</v>
      </c>
      <c r="C83" s="15">
        <v>16.858103236107553</v>
      </c>
    </row>
    <row r="84" spans="1:3" x14ac:dyDescent="0.35">
      <c r="A84" s="15">
        <v>59</v>
      </c>
      <c r="B84" s="15">
        <v>205.01994188047308</v>
      </c>
      <c r="C84" s="15">
        <v>8.980058119526916</v>
      </c>
    </row>
    <row r="85" spans="1:3" x14ac:dyDescent="0.35">
      <c r="A85" s="15">
        <v>60</v>
      </c>
      <c r="B85" s="15">
        <v>224.86391893483361</v>
      </c>
      <c r="C85" s="15">
        <v>-7.863918934833606</v>
      </c>
    </row>
    <row r="86" spans="1:3" x14ac:dyDescent="0.35">
      <c r="A86" s="15">
        <v>61</v>
      </c>
      <c r="B86" s="15">
        <v>202.89153339425204</v>
      </c>
      <c r="C86" s="15">
        <v>-2.8915333942520363</v>
      </c>
    </row>
    <row r="87" spans="1:3" x14ac:dyDescent="0.35">
      <c r="A87" s="15">
        <v>62</v>
      </c>
      <c r="B87" s="15">
        <v>200.56924874362147</v>
      </c>
      <c r="C87" s="15">
        <v>-27.569248743621472</v>
      </c>
    </row>
    <row r="88" spans="1:3" x14ac:dyDescent="0.35">
      <c r="A88" s="15">
        <v>63</v>
      </c>
      <c r="B88" s="15">
        <v>197.59472655189197</v>
      </c>
      <c r="C88" s="15">
        <v>5.4052734481080336</v>
      </c>
    </row>
    <row r="89" spans="1:3" x14ac:dyDescent="0.35">
      <c r="A89" s="15">
        <v>64</v>
      </c>
      <c r="B89" s="15">
        <v>218.81378773632073</v>
      </c>
      <c r="C89" s="15">
        <v>-1.8137877363207338</v>
      </c>
    </row>
    <row r="90" spans="1:3" x14ac:dyDescent="0.35">
      <c r="A90" s="15">
        <v>65</v>
      </c>
      <c r="B90" s="15">
        <v>197.59472655189197</v>
      </c>
      <c r="C90" s="15">
        <v>-8.5947265518919664</v>
      </c>
    </row>
    <row r="91" spans="1:3" x14ac:dyDescent="0.35">
      <c r="A91" s="15">
        <v>66</v>
      </c>
      <c r="B91" s="15">
        <v>225.6560185238684</v>
      </c>
      <c r="C91" s="15">
        <v>-0.6560185238683971</v>
      </c>
    </row>
    <row r="92" spans="1:3" x14ac:dyDescent="0.35">
      <c r="A92" s="15">
        <v>67</v>
      </c>
      <c r="B92" s="15">
        <v>202.89153339425204</v>
      </c>
      <c r="C92" s="15">
        <v>-2.8915333942520363</v>
      </c>
    </row>
    <row r="93" spans="1:3" x14ac:dyDescent="0.35">
      <c r="A93" s="15">
        <v>68</v>
      </c>
      <c r="B93" s="15">
        <v>221.82708516093209</v>
      </c>
      <c r="C93" s="15">
        <v>-0.82708516093208573</v>
      </c>
    </row>
    <row r="94" spans="1:3" x14ac:dyDescent="0.35">
      <c r="A94" s="15">
        <v>69</v>
      </c>
      <c r="B94" s="15">
        <v>211.52843445567541</v>
      </c>
      <c r="C94" s="15">
        <v>-4.5284344556754093</v>
      </c>
    </row>
    <row r="95" spans="1:3" x14ac:dyDescent="0.35">
      <c r="A95" s="15">
        <v>70</v>
      </c>
      <c r="B95" s="15">
        <v>195.23366666837953</v>
      </c>
      <c r="C95" s="15">
        <v>-9.2336666683795272</v>
      </c>
    </row>
    <row r="96" spans="1:3" x14ac:dyDescent="0.35">
      <c r="A96" s="15">
        <v>71</v>
      </c>
      <c r="B96" s="15">
        <v>191.62214581914287</v>
      </c>
      <c r="C96" s="15">
        <v>1.3778541808571276</v>
      </c>
    </row>
    <row r="97" spans="1:3" x14ac:dyDescent="0.35">
      <c r="A97" s="15">
        <v>72</v>
      </c>
      <c r="B97" s="15">
        <v>210.39429918859696</v>
      </c>
      <c r="C97" s="15">
        <v>6.6057008114030396</v>
      </c>
    </row>
    <row r="98" spans="1:3" x14ac:dyDescent="0.35">
      <c r="A98" s="15">
        <v>73</v>
      </c>
      <c r="B98" s="15">
        <v>220.14179916780867</v>
      </c>
      <c r="C98" s="15">
        <v>-13.141799167808671</v>
      </c>
    </row>
    <row r="99" spans="1:3" x14ac:dyDescent="0.35">
      <c r="A99" s="15">
        <v>74</v>
      </c>
      <c r="B99" s="15">
        <v>220.1805744006906</v>
      </c>
      <c r="C99" s="15">
        <v>-3.1805744006906025</v>
      </c>
    </row>
    <row r="100" spans="1:3" x14ac:dyDescent="0.35">
      <c r="A100" s="15">
        <v>75</v>
      </c>
      <c r="B100" s="15">
        <v>213.68732070908004</v>
      </c>
      <c r="C100" s="15">
        <v>-6.6873207090800406</v>
      </c>
    </row>
    <row r="101" spans="1:3" x14ac:dyDescent="0.35">
      <c r="A101" s="15">
        <v>76</v>
      </c>
      <c r="B101" s="15">
        <v>231.55104879085371</v>
      </c>
      <c r="C101" s="15">
        <v>-2.5510487908537129</v>
      </c>
    </row>
    <row r="102" spans="1:3" x14ac:dyDescent="0.35">
      <c r="A102" s="15">
        <v>77</v>
      </c>
      <c r="B102" s="15">
        <v>204.04090754492228</v>
      </c>
      <c r="C102" s="15">
        <v>-22.040907544922277</v>
      </c>
    </row>
    <row r="103" spans="1:3" x14ac:dyDescent="0.35">
      <c r="A103" s="15">
        <v>78</v>
      </c>
      <c r="B103" s="15">
        <v>184.69406710013308</v>
      </c>
      <c r="C103" s="15">
        <v>-65.694067100133083</v>
      </c>
    </row>
    <row r="104" spans="1:3" x14ac:dyDescent="0.35">
      <c r="A104" s="15">
        <v>79</v>
      </c>
      <c r="B104" s="15">
        <v>212.89522112004528</v>
      </c>
      <c r="C104" s="15">
        <v>8.104778879954722</v>
      </c>
    </row>
    <row r="105" spans="1:3" x14ac:dyDescent="0.35">
      <c r="A105" s="15">
        <v>80</v>
      </c>
      <c r="B105" s="15">
        <v>225.47738124305067</v>
      </c>
      <c r="C105" s="15">
        <v>-25.477381243050672</v>
      </c>
    </row>
    <row r="106" spans="1:3" x14ac:dyDescent="0.35">
      <c r="A106" s="15">
        <v>81</v>
      </c>
      <c r="B106" s="15">
        <v>216.4679667364</v>
      </c>
      <c r="C106" s="15">
        <v>-2.4679667364000011</v>
      </c>
    </row>
    <row r="107" spans="1:3" x14ac:dyDescent="0.35">
      <c r="A107" s="15">
        <v>82</v>
      </c>
      <c r="B107" s="15">
        <v>190.38692373701048</v>
      </c>
      <c r="C107" s="15">
        <v>-4.386923737010477</v>
      </c>
    </row>
    <row r="108" spans="1:3" x14ac:dyDescent="0.35">
      <c r="A108" s="15">
        <v>83</v>
      </c>
      <c r="B108" s="15">
        <v>209.56342436668029</v>
      </c>
      <c r="C108" s="15">
        <v>19.436575633319706</v>
      </c>
    </row>
    <row r="109" spans="1:3" x14ac:dyDescent="0.35">
      <c r="A109" s="15">
        <v>84</v>
      </c>
      <c r="B109" s="15">
        <v>226.45641557860148</v>
      </c>
      <c r="C109" s="15">
        <v>-23.456415578601479</v>
      </c>
    </row>
    <row r="110" spans="1:3" x14ac:dyDescent="0.35">
      <c r="A110" s="15">
        <v>85</v>
      </c>
      <c r="B110" s="15">
        <v>212.89522112004528</v>
      </c>
      <c r="C110" s="15">
        <v>8.104778879954722</v>
      </c>
    </row>
    <row r="111" spans="1:3" x14ac:dyDescent="0.35">
      <c r="A111" s="15">
        <v>86</v>
      </c>
      <c r="B111" s="15">
        <v>144.67237477906664</v>
      </c>
      <c r="C111" s="15">
        <v>24.327625220933356</v>
      </c>
    </row>
    <row r="112" spans="1:3" x14ac:dyDescent="0.35">
      <c r="A112" s="15">
        <v>87</v>
      </c>
      <c r="B112" s="15">
        <v>198.4256013738086</v>
      </c>
      <c r="C112" s="15">
        <v>26.574398626191396</v>
      </c>
    </row>
    <row r="113" spans="1:3" x14ac:dyDescent="0.35">
      <c r="A113" s="15">
        <v>88</v>
      </c>
      <c r="B113" s="15">
        <v>201.88202129151762</v>
      </c>
      <c r="C113" s="15">
        <v>12.117978708482383</v>
      </c>
    </row>
    <row r="114" spans="1:3" x14ac:dyDescent="0.35">
      <c r="A114" s="15">
        <v>89</v>
      </c>
      <c r="B114" s="15">
        <v>213.2760320309709</v>
      </c>
      <c r="C114" s="15">
        <v>-13.276032030970896</v>
      </c>
    </row>
    <row r="115" spans="1:3" x14ac:dyDescent="0.35">
      <c r="A115" s="15">
        <v>90</v>
      </c>
      <c r="B115" s="15">
        <v>194.48034231222664</v>
      </c>
      <c r="C115" s="15">
        <v>-1.4803423122266395</v>
      </c>
    </row>
    <row r="116" spans="1:3" x14ac:dyDescent="0.35">
      <c r="A116" s="15">
        <v>91</v>
      </c>
      <c r="B116" s="15">
        <v>202.06065857233537</v>
      </c>
      <c r="C116" s="15">
        <v>22.93934142766463</v>
      </c>
    </row>
    <row r="117" spans="1:3" x14ac:dyDescent="0.35">
      <c r="A117" s="15">
        <v>92</v>
      </c>
      <c r="B117" s="15">
        <v>206.9849519694682</v>
      </c>
      <c r="C117" s="15">
        <v>7.0150480305318013</v>
      </c>
    </row>
    <row r="118" spans="1:3" x14ac:dyDescent="0.35">
      <c r="A118" s="15">
        <v>93</v>
      </c>
      <c r="B118" s="15">
        <v>220.3979869143902</v>
      </c>
      <c r="C118" s="15">
        <v>-3.3979869143902022</v>
      </c>
    </row>
    <row r="119" spans="1:3" x14ac:dyDescent="0.35">
      <c r="A119" s="15">
        <v>94</v>
      </c>
      <c r="B119" s="15">
        <v>220.79403670890758</v>
      </c>
      <c r="C119" s="15">
        <v>13.205963291092417</v>
      </c>
    </row>
    <row r="120" spans="1:3" x14ac:dyDescent="0.35">
      <c r="A120" s="15">
        <v>95</v>
      </c>
      <c r="B120" s="15">
        <v>205.39245532570033</v>
      </c>
      <c r="C120" s="15">
        <v>1.6075446742996746</v>
      </c>
    </row>
    <row r="121" spans="1:3" x14ac:dyDescent="0.35">
      <c r="A121" s="15">
        <v>96</v>
      </c>
      <c r="B121" s="15">
        <v>216.2505542227004</v>
      </c>
      <c r="C121" s="15">
        <v>0.7494457772995986</v>
      </c>
    </row>
    <row r="122" spans="1:3" x14ac:dyDescent="0.35">
      <c r="A122" s="15">
        <v>97</v>
      </c>
      <c r="B122" s="15">
        <v>186.62030195624624</v>
      </c>
      <c r="C122" s="15">
        <v>-44.620301956246237</v>
      </c>
    </row>
    <row r="123" spans="1:3" x14ac:dyDescent="0.35">
      <c r="A123" s="15">
        <v>98</v>
      </c>
      <c r="B123" s="15">
        <v>176.34518760027967</v>
      </c>
      <c r="C123" s="15">
        <v>33.654812399720328</v>
      </c>
    </row>
    <row r="124" spans="1:3" x14ac:dyDescent="0.35">
      <c r="A124" s="15">
        <v>99</v>
      </c>
      <c r="B124" s="15">
        <v>178.70624748379217</v>
      </c>
      <c r="C124" s="15">
        <v>7.2937525162078316</v>
      </c>
    </row>
    <row r="125" spans="1:3" x14ac:dyDescent="0.35">
      <c r="A125" s="15">
        <v>100</v>
      </c>
      <c r="B125" s="15">
        <v>209.75730053108987</v>
      </c>
      <c r="C125" s="15">
        <v>0.24269946891013205</v>
      </c>
    </row>
    <row r="126" spans="1:3" x14ac:dyDescent="0.35">
      <c r="A126" s="15">
        <v>101</v>
      </c>
      <c r="B126" s="15">
        <v>214.22323255153327</v>
      </c>
      <c r="C126" s="15">
        <v>14.776767448466728</v>
      </c>
    </row>
    <row r="127" spans="1:3" x14ac:dyDescent="0.35">
      <c r="A127" s="15">
        <v>102</v>
      </c>
      <c r="B127" s="15">
        <v>213.50868342826232</v>
      </c>
      <c r="C127" s="15">
        <v>3.4913165717376842</v>
      </c>
    </row>
    <row r="128" spans="1:3" x14ac:dyDescent="0.35">
      <c r="A128" s="15">
        <v>103</v>
      </c>
      <c r="B128" s="15">
        <v>211.82339743513884</v>
      </c>
      <c r="C128" s="15">
        <v>2.176602564861156</v>
      </c>
    </row>
    <row r="129" spans="1:3" x14ac:dyDescent="0.35">
      <c r="A129" s="15">
        <v>104</v>
      </c>
      <c r="B129" s="15">
        <v>224.50664437319813</v>
      </c>
      <c r="C129" s="15">
        <v>-17.506644373198128</v>
      </c>
    </row>
    <row r="130" spans="1:3" x14ac:dyDescent="0.35">
      <c r="A130" s="15">
        <v>105</v>
      </c>
      <c r="B130" s="15">
        <v>229.01135162652346</v>
      </c>
      <c r="C130" s="15">
        <v>-19.011351626523464</v>
      </c>
    </row>
    <row r="131" spans="1:3" x14ac:dyDescent="0.35">
      <c r="A131" s="15">
        <v>106</v>
      </c>
      <c r="B131" s="15">
        <v>227.79966589368124</v>
      </c>
      <c r="C131" s="15">
        <v>-5.7996658936812366</v>
      </c>
    </row>
    <row r="132" spans="1:3" ht="15" thickBot="1" x14ac:dyDescent="0.4">
      <c r="A132" s="18">
        <v>107</v>
      </c>
      <c r="B132" s="18">
        <v>226.01329308550388</v>
      </c>
      <c r="C132" s="18">
        <v>-14.013293085503875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"/>
  <sheetViews>
    <sheetView zoomScaleNormal="100" zoomScalePageLayoutView="75" workbookViewId="0">
      <pane ySplit="1" topLeftCell="A2" activePane="bottomLeft" state="frozen"/>
      <selection pane="bottomLeft" activeCell="P11" sqref="P11"/>
    </sheetView>
  </sheetViews>
  <sheetFormatPr defaultColWidth="8.81640625" defaultRowHeight="14.5" x14ac:dyDescent="0.35"/>
  <cols>
    <col min="1" max="1" width="10.54296875" style="58" customWidth="1"/>
    <col min="2" max="2" width="9.453125" style="58" customWidth="1"/>
    <col min="3" max="3" width="11.453125" style="58" customWidth="1"/>
    <col min="4" max="4" width="6.81640625" style="64" customWidth="1"/>
    <col min="5" max="5" width="8.453125" style="64" customWidth="1"/>
    <col min="6" max="6" width="8.453125" style="64" bestFit="1" customWidth="1"/>
    <col min="7" max="7" width="9.81640625" style="65" customWidth="1"/>
    <col min="8" max="8" width="12.26953125" style="64" customWidth="1"/>
    <col min="10" max="10" width="9.1796875" style="58" customWidth="1"/>
    <col min="11" max="11" width="11.54296875" style="58" customWidth="1"/>
    <col min="12" max="12" width="15.54296875" style="58" customWidth="1"/>
    <col min="13" max="13" width="8.81640625" style="58"/>
    <col min="14" max="14" width="18.1796875" style="58" customWidth="1"/>
    <col min="15" max="220" width="8.81640625" style="58"/>
    <col min="221" max="221" width="11.453125" style="58" customWidth="1"/>
    <col min="222" max="222" width="9.453125" style="58" customWidth="1"/>
    <col min="223" max="223" width="11.453125" style="58" customWidth="1"/>
    <col min="224" max="224" width="9.453125" style="58" customWidth="1"/>
    <col min="225" max="225" width="8.453125" style="58" customWidth="1"/>
    <col min="226" max="226" width="8.453125" style="58" bestFit="1" customWidth="1"/>
    <col min="227" max="227" width="8" style="58" customWidth="1"/>
    <col min="228" max="228" width="7.54296875" style="58" customWidth="1"/>
    <col min="229" max="229" width="8.81640625" style="58" bestFit="1" customWidth="1"/>
    <col min="230" max="230" width="7.54296875" style="58" bestFit="1" customWidth="1"/>
    <col min="231" max="231" width="8.453125" style="58" bestFit="1" customWidth="1"/>
    <col min="232" max="232" width="8.453125" style="58" customWidth="1"/>
    <col min="233" max="233" width="9.81640625" style="58" customWidth="1"/>
    <col min="234" max="234" width="7.1796875" style="58" bestFit="1" customWidth="1"/>
    <col min="235" max="236" width="9" style="58" bestFit="1" customWidth="1"/>
    <col min="237" max="238" width="8.81640625" style="58"/>
    <col min="239" max="239" width="8.453125" style="58" bestFit="1" customWidth="1"/>
    <col min="240" max="240" width="8.54296875" style="58" bestFit="1" customWidth="1"/>
    <col min="241" max="241" width="7.1796875" style="58" bestFit="1" customWidth="1"/>
    <col min="242" max="244" width="8.81640625" style="58"/>
    <col min="245" max="245" width="13.81640625" style="58" customWidth="1"/>
    <col min="246" max="476" width="8.81640625" style="58"/>
    <col min="477" max="477" width="11.453125" style="58" customWidth="1"/>
    <col min="478" max="478" width="9.453125" style="58" customWidth="1"/>
    <col min="479" max="479" width="11.453125" style="58" customWidth="1"/>
    <col min="480" max="480" width="9.453125" style="58" customWidth="1"/>
    <col min="481" max="481" width="8.453125" style="58" customWidth="1"/>
    <col min="482" max="482" width="8.453125" style="58" bestFit="1" customWidth="1"/>
    <col min="483" max="483" width="8" style="58" customWidth="1"/>
    <col min="484" max="484" width="7.54296875" style="58" customWidth="1"/>
    <col min="485" max="485" width="8.81640625" style="58" bestFit="1" customWidth="1"/>
    <col min="486" max="486" width="7.54296875" style="58" bestFit="1" customWidth="1"/>
    <col min="487" max="487" width="8.453125" style="58" bestFit="1" customWidth="1"/>
    <col min="488" max="488" width="8.453125" style="58" customWidth="1"/>
    <col min="489" max="489" width="9.81640625" style="58" customWidth="1"/>
    <col min="490" max="490" width="7.1796875" style="58" bestFit="1" customWidth="1"/>
    <col min="491" max="492" width="9" style="58" bestFit="1" customWidth="1"/>
    <col min="493" max="494" width="8.81640625" style="58"/>
    <col min="495" max="495" width="8.453125" style="58" bestFit="1" customWidth="1"/>
    <col min="496" max="496" width="8.54296875" style="58" bestFit="1" customWidth="1"/>
    <col min="497" max="497" width="7.1796875" style="58" bestFit="1" customWidth="1"/>
    <col min="498" max="500" width="8.81640625" style="58"/>
    <col min="501" max="501" width="13.81640625" style="58" customWidth="1"/>
    <col min="502" max="732" width="8.81640625" style="58"/>
    <col min="733" max="733" width="11.453125" style="58" customWidth="1"/>
    <col min="734" max="734" width="9.453125" style="58" customWidth="1"/>
    <col min="735" max="735" width="11.453125" style="58" customWidth="1"/>
    <col min="736" max="736" width="9.453125" style="58" customWidth="1"/>
    <col min="737" max="737" width="8.453125" style="58" customWidth="1"/>
    <col min="738" max="738" width="8.453125" style="58" bestFit="1" customWidth="1"/>
    <col min="739" max="739" width="8" style="58" customWidth="1"/>
    <col min="740" max="740" width="7.54296875" style="58" customWidth="1"/>
    <col min="741" max="741" width="8.81640625" style="58" bestFit="1" customWidth="1"/>
    <col min="742" max="742" width="7.54296875" style="58" bestFit="1" customWidth="1"/>
    <col min="743" max="743" width="8.453125" style="58" bestFit="1" customWidth="1"/>
    <col min="744" max="744" width="8.453125" style="58" customWidth="1"/>
    <col min="745" max="745" width="9.81640625" style="58" customWidth="1"/>
    <col min="746" max="746" width="7.1796875" style="58" bestFit="1" customWidth="1"/>
    <col min="747" max="748" width="9" style="58" bestFit="1" customWidth="1"/>
    <col min="749" max="750" width="8.81640625" style="58"/>
    <col min="751" max="751" width="8.453125" style="58" bestFit="1" customWidth="1"/>
    <col min="752" max="752" width="8.54296875" style="58" bestFit="1" customWidth="1"/>
    <col min="753" max="753" width="7.1796875" style="58" bestFit="1" customWidth="1"/>
    <col min="754" max="756" width="8.81640625" style="58"/>
    <col min="757" max="757" width="13.81640625" style="58" customWidth="1"/>
    <col min="758" max="988" width="8.81640625" style="58"/>
    <col min="989" max="989" width="11.453125" style="58" customWidth="1"/>
    <col min="990" max="990" width="9.453125" style="58" customWidth="1"/>
    <col min="991" max="991" width="11.453125" style="58" customWidth="1"/>
    <col min="992" max="992" width="9.453125" style="58" customWidth="1"/>
    <col min="993" max="993" width="8.453125" style="58" customWidth="1"/>
    <col min="994" max="994" width="8.453125" style="58" bestFit="1" customWidth="1"/>
    <col min="995" max="995" width="8" style="58" customWidth="1"/>
    <col min="996" max="996" width="7.54296875" style="58" customWidth="1"/>
    <col min="997" max="997" width="8.81640625" style="58" bestFit="1" customWidth="1"/>
    <col min="998" max="998" width="7.54296875" style="58" bestFit="1" customWidth="1"/>
    <col min="999" max="999" width="8.453125" style="58" bestFit="1" customWidth="1"/>
    <col min="1000" max="1000" width="8.453125" style="58" customWidth="1"/>
    <col min="1001" max="1001" width="9.81640625" style="58" customWidth="1"/>
    <col min="1002" max="1002" width="7.1796875" style="58" bestFit="1" customWidth="1"/>
    <col min="1003" max="1004" width="9" style="58" bestFit="1" customWidth="1"/>
    <col min="1005" max="1006" width="8.81640625" style="58"/>
    <col min="1007" max="1007" width="8.453125" style="58" bestFit="1" customWidth="1"/>
    <col min="1008" max="1008" width="8.54296875" style="58" bestFit="1" customWidth="1"/>
    <col min="1009" max="1009" width="7.1796875" style="58" bestFit="1" customWidth="1"/>
    <col min="1010" max="1012" width="8.81640625" style="58"/>
    <col min="1013" max="1013" width="13.81640625" style="58" customWidth="1"/>
    <col min="1014" max="1244" width="8.81640625" style="58"/>
    <col min="1245" max="1245" width="11.453125" style="58" customWidth="1"/>
    <col min="1246" max="1246" width="9.453125" style="58" customWidth="1"/>
    <col min="1247" max="1247" width="11.453125" style="58" customWidth="1"/>
    <col min="1248" max="1248" width="9.453125" style="58" customWidth="1"/>
    <col min="1249" max="1249" width="8.453125" style="58" customWidth="1"/>
    <col min="1250" max="1250" width="8.453125" style="58" bestFit="1" customWidth="1"/>
    <col min="1251" max="1251" width="8" style="58" customWidth="1"/>
    <col min="1252" max="1252" width="7.54296875" style="58" customWidth="1"/>
    <col min="1253" max="1253" width="8.81640625" style="58" bestFit="1" customWidth="1"/>
    <col min="1254" max="1254" width="7.54296875" style="58" bestFit="1" customWidth="1"/>
    <col min="1255" max="1255" width="8.453125" style="58" bestFit="1" customWidth="1"/>
    <col min="1256" max="1256" width="8.453125" style="58" customWidth="1"/>
    <col min="1257" max="1257" width="9.81640625" style="58" customWidth="1"/>
    <col min="1258" max="1258" width="7.1796875" style="58" bestFit="1" customWidth="1"/>
    <col min="1259" max="1260" width="9" style="58" bestFit="1" customWidth="1"/>
    <col min="1261" max="1262" width="8.81640625" style="58"/>
    <col min="1263" max="1263" width="8.453125" style="58" bestFit="1" customWidth="1"/>
    <col min="1264" max="1264" width="8.54296875" style="58" bestFit="1" customWidth="1"/>
    <col min="1265" max="1265" width="7.1796875" style="58" bestFit="1" customWidth="1"/>
    <col min="1266" max="1268" width="8.81640625" style="58"/>
    <col min="1269" max="1269" width="13.81640625" style="58" customWidth="1"/>
    <col min="1270" max="1500" width="8.81640625" style="58"/>
    <col min="1501" max="1501" width="11.453125" style="58" customWidth="1"/>
    <col min="1502" max="1502" width="9.453125" style="58" customWidth="1"/>
    <col min="1503" max="1503" width="11.453125" style="58" customWidth="1"/>
    <col min="1504" max="1504" width="9.453125" style="58" customWidth="1"/>
    <col min="1505" max="1505" width="8.453125" style="58" customWidth="1"/>
    <col min="1506" max="1506" width="8.453125" style="58" bestFit="1" customWidth="1"/>
    <col min="1507" max="1507" width="8" style="58" customWidth="1"/>
    <col min="1508" max="1508" width="7.54296875" style="58" customWidth="1"/>
    <col min="1509" max="1509" width="8.81640625" style="58" bestFit="1" customWidth="1"/>
    <col min="1510" max="1510" width="7.54296875" style="58" bestFit="1" customWidth="1"/>
    <col min="1511" max="1511" width="8.453125" style="58" bestFit="1" customWidth="1"/>
    <col min="1512" max="1512" width="8.453125" style="58" customWidth="1"/>
    <col min="1513" max="1513" width="9.81640625" style="58" customWidth="1"/>
    <col min="1514" max="1514" width="7.1796875" style="58" bestFit="1" customWidth="1"/>
    <col min="1515" max="1516" width="9" style="58" bestFit="1" customWidth="1"/>
    <col min="1517" max="1518" width="8.81640625" style="58"/>
    <col min="1519" max="1519" width="8.453125" style="58" bestFit="1" customWidth="1"/>
    <col min="1520" max="1520" width="8.54296875" style="58" bestFit="1" customWidth="1"/>
    <col min="1521" max="1521" width="7.1796875" style="58" bestFit="1" customWidth="1"/>
    <col min="1522" max="1524" width="8.81640625" style="58"/>
    <col min="1525" max="1525" width="13.81640625" style="58" customWidth="1"/>
    <col min="1526" max="1756" width="8.81640625" style="58"/>
    <col min="1757" max="1757" width="11.453125" style="58" customWidth="1"/>
    <col min="1758" max="1758" width="9.453125" style="58" customWidth="1"/>
    <col min="1759" max="1759" width="11.453125" style="58" customWidth="1"/>
    <col min="1760" max="1760" width="9.453125" style="58" customWidth="1"/>
    <col min="1761" max="1761" width="8.453125" style="58" customWidth="1"/>
    <col min="1762" max="1762" width="8.453125" style="58" bestFit="1" customWidth="1"/>
    <col min="1763" max="1763" width="8" style="58" customWidth="1"/>
    <col min="1764" max="1764" width="7.54296875" style="58" customWidth="1"/>
    <col min="1765" max="1765" width="8.81640625" style="58" bestFit="1" customWidth="1"/>
    <col min="1766" max="1766" width="7.54296875" style="58" bestFit="1" customWidth="1"/>
    <col min="1767" max="1767" width="8.453125" style="58" bestFit="1" customWidth="1"/>
    <col min="1768" max="1768" width="8.453125" style="58" customWidth="1"/>
    <col min="1769" max="1769" width="9.81640625" style="58" customWidth="1"/>
    <col min="1770" max="1770" width="7.1796875" style="58" bestFit="1" customWidth="1"/>
    <col min="1771" max="1772" width="9" style="58" bestFit="1" customWidth="1"/>
    <col min="1773" max="1774" width="8.81640625" style="58"/>
    <col min="1775" max="1775" width="8.453125" style="58" bestFit="1" customWidth="1"/>
    <col min="1776" max="1776" width="8.54296875" style="58" bestFit="1" customWidth="1"/>
    <col min="1777" max="1777" width="7.1796875" style="58" bestFit="1" customWidth="1"/>
    <col min="1778" max="1780" width="8.81640625" style="58"/>
    <col min="1781" max="1781" width="13.81640625" style="58" customWidth="1"/>
    <col min="1782" max="2012" width="8.81640625" style="58"/>
    <col min="2013" max="2013" width="11.453125" style="58" customWidth="1"/>
    <col min="2014" max="2014" width="9.453125" style="58" customWidth="1"/>
    <col min="2015" max="2015" width="11.453125" style="58" customWidth="1"/>
    <col min="2016" max="2016" width="9.453125" style="58" customWidth="1"/>
    <col min="2017" max="2017" width="8.453125" style="58" customWidth="1"/>
    <col min="2018" max="2018" width="8.453125" style="58" bestFit="1" customWidth="1"/>
    <col min="2019" max="2019" width="8" style="58" customWidth="1"/>
    <col min="2020" max="2020" width="7.54296875" style="58" customWidth="1"/>
    <col min="2021" max="2021" width="8.81640625" style="58" bestFit="1" customWidth="1"/>
    <col min="2022" max="2022" width="7.54296875" style="58" bestFit="1" customWidth="1"/>
    <col min="2023" max="2023" width="8.453125" style="58" bestFit="1" customWidth="1"/>
    <col min="2024" max="2024" width="8.453125" style="58" customWidth="1"/>
    <col min="2025" max="2025" width="9.81640625" style="58" customWidth="1"/>
    <col min="2026" max="2026" width="7.1796875" style="58" bestFit="1" customWidth="1"/>
    <col min="2027" max="2028" width="9" style="58" bestFit="1" customWidth="1"/>
    <col min="2029" max="2030" width="8.81640625" style="58"/>
    <col min="2031" max="2031" width="8.453125" style="58" bestFit="1" customWidth="1"/>
    <col min="2032" max="2032" width="8.54296875" style="58" bestFit="1" customWidth="1"/>
    <col min="2033" max="2033" width="7.1796875" style="58" bestFit="1" customWidth="1"/>
    <col min="2034" max="2036" width="8.81640625" style="58"/>
    <col min="2037" max="2037" width="13.81640625" style="58" customWidth="1"/>
    <col min="2038" max="2268" width="8.81640625" style="58"/>
    <col min="2269" max="2269" width="11.453125" style="58" customWidth="1"/>
    <col min="2270" max="2270" width="9.453125" style="58" customWidth="1"/>
    <col min="2271" max="2271" width="11.453125" style="58" customWidth="1"/>
    <col min="2272" max="2272" width="9.453125" style="58" customWidth="1"/>
    <col min="2273" max="2273" width="8.453125" style="58" customWidth="1"/>
    <col min="2274" max="2274" width="8.453125" style="58" bestFit="1" customWidth="1"/>
    <col min="2275" max="2275" width="8" style="58" customWidth="1"/>
    <col min="2276" max="2276" width="7.54296875" style="58" customWidth="1"/>
    <col min="2277" max="2277" width="8.81640625" style="58" bestFit="1" customWidth="1"/>
    <col min="2278" max="2278" width="7.54296875" style="58" bestFit="1" customWidth="1"/>
    <col min="2279" max="2279" width="8.453125" style="58" bestFit="1" customWidth="1"/>
    <col min="2280" max="2280" width="8.453125" style="58" customWidth="1"/>
    <col min="2281" max="2281" width="9.81640625" style="58" customWidth="1"/>
    <col min="2282" max="2282" width="7.1796875" style="58" bestFit="1" customWidth="1"/>
    <col min="2283" max="2284" width="9" style="58" bestFit="1" customWidth="1"/>
    <col min="2285" max="2286" width="8.81640625" style="58"/>
    <col min="2287" max="2287" width="8.453125" style="58" bestFit="1" customWidth="1"/>
    <col min="2288" max="2288" width="8.54296875" style="58" bestFit="1" customWidth="1"/>
    <col min="2289" max="2289" width="7.1796875" style="58" bestFit="1" customWidth="1"/>
    <col min="2290" max="2292" width="8.81640625" style="58"/>
    <col min="2293" max="2293" width="13.81640625" style="58" customWidth="1"/>
    <col min="2294" max="2524" width="8.81640625" style="58"/>
    <col min="2525" max="2525" width="11.453125" style="58" customWidth="1"/>
    <col min="2526" max="2526" width="9.453125" style="58" customWidth="1"/>
    <col min="2527" max="2527" width="11.453125" style="58" customWidth="1"/>
    <col min="2528" max="2528" width="9.453125" style="58" customWidth="1"/>
    <col min="2529" max="2529" width="8.453125" style="58" customWidth="1"/>
    <col min="2530" max="2530" width="8.453125" style="58" bestFit="1" customWidth="1"/>
    <col min="2531" max="2531" width="8" style="58" customWidth="1"/>
    <col min="2532" max="2532" width="7.54296875" style="58" customWidth="1"/>
    <col min="2533" max="2533" width="8.81640625" style="58" bestFit="1" customWidth="1"/>
    <col min="2534" max="2534" width="7.54296875" style="58" bestFit="1" customWidth="1"/>
    <col min="2535" max="2535" width="8.453125" style="58" bestFit="1" customWidth="1"/>
    <col min="2536" max="2536" width="8.453125" style="58" customWidth="1"/>
    <col min="2537" max="2537" width="9.81640625" style="58" customWidth="1"/>
    <col min="2538" max="2538" width="7.1796875" style="58" bestFit="1" customWidth="1"/>
    <col min="2539" max="2540" width="9" style="58" bestFit="1" customWidth="1"/>
    <col min="2541" max="2542" width="8.81640625" style="58"/>
    <col min="2543" max="2543" width="8.453125" style="58" bestFit="1" customWidth="1"/>
    <col min="2544" max="2544" width="8.54296875" style="58" bestFit="1" customWidth="1"/>
    <col min="2545" max="2545" width="7.1796875" style="58" bestFit="1" customWidth="1"/>
    <col min="2546" max="2548" width="8.81640625" style="58"/>
    <col min="2549" max="2549" width="13.81640625" style="58" customWidth="1"/>
    <col min="2550" max="2780" width="8.81640625" style="58"/>
    <col min="2781" max="2781" width="11.453125" style="58" customWidth="1"/>
    <col min="2782" max="2782" width="9.453125" style="58" customWidth="1"/>
    <col min="2783" max="2783" width="11.453125" style="58" customWidth="1"/>
    <col min="2784" max="2784" width="9.453125" style="58" customWidth="1"/>
    <col min="2785" max="2785" width="8.453125" style="58" customWidth="1"/>
    <col min="2786" max="2786" width="8.453125" style="58" bestFit="1" customWidth="1"/>
    <col min="2787" max="2787" width="8" style="58" customWidth="1"/>
    <col min="2788" max="2788" width="7.54296875" style="58" customWidth="1"/>
    <col min="2789" max="2789" width="8.81640625" style="58" bestFit="1" customWidth="1"/>
    <col min="2790" max="2790" width="7.54296875" style="58" bestFit="1" customWidth="1"/>
    <col min="2791" max="2791" width="8.453125" style="58" bestFit="1" customWidth="1"/>
    <col min="2792" max="2792" width="8.453125" style="58" customWidth="1"/>
    <col min="2793" max="2793" width="9.81640625" style="58" customWidth="1"/>
    <col min="2794" max="2794" width="7.1796875" style="58" bestFit="1" customWidth="1"/>
    <col min="2795" max="2796" width="9" style="58" bestFit="1" customWidth="1"/>
    <col min="2797" max="2798" width="8.81640625" style="58"/>
    <col min="2799" max="2799" width="8.453125" style="58" bestFit="1" customWidth="1"/>
    <col min="2800" max="2800" width="8.54296875" style="58" bestFit="1" customWidth="1"/>
    <col min="2801" max="2801" width="7.1796875" style="58" bestFit="1" customWidth="1"/>
    <col min="2802" max="2804" width="8.81640625" style="58"/>
    <col min="2805" max="2805" width="13.81640625" style="58" customWidth="1"/>
    <col min="2806" max="3036" width="8.81640625" style="58"/>
    <col min="3037" max="3037" width="11.453125" style="58" customWidth="1"/>
    <col min="3038" max="3038" width="9.453125" style="58" customWidth="1"/>
    <col min="3039" max="3039" width="11.453125" style="58" customWidth="1"/>
    <col min="3040" max="3040" width="9.453125" style="58" customWidth="1"/>
    <col min="3041" max="3041" width="8.453125" style="58" customWidth="1"/>
    <col min="3042" max="3042" width="8.453125" style="58" bestFit="1" customWidth="1"/>
    <col min="3043" max="3043" width="8" style="58" customWidth="1"/>
    <col min="3044" max="3044" width="7.54296875" style="58" customWidth="1"/>
    <col min="3045" max="3045" width="8.81640625" style="58" bestFit="1" customWidth="1"/>
    <col min="3046" max="3046" width="7.54296875" style="58" bestFit="1" customWidth="1"/>
    <col min="3047" max="3047" width="8.453125" style="58" bestFit="1" customWidth="1"/>
    <col min="3048" max="3048" width="8.453125" style="58" customWidth="1"/>
    <col min="3049" max="3049" width="9.81640625" style="58" customWidth="1"/>
    <col min="3050" max="3050" width="7.1796875" style="58" bestFit="1" customWidth="1"/>
    <col min="3051" max="3052" width="9" style="58" bestFit="1" customWidth="1"/>
    <col min="3053" max="3054" width="8.81640625" style="58"/>
    <col min="3055" max="3055" width="8.453125" style="58" bestFit="1" customWidth="1"/>
    <col min="3056" max="3056" width="8.54296875" style="58" bestFit="1" customWidth="1"/>
    <col min="3057" max="3057" width="7.1796875" style="58" bestFit="1" customWidth="1"/>
    <col min="3058" max="3060" width="8.81640625" style="58"/>
    <col min="3061" max="3061" width="13.81640625" style="58" customWidth="1"/>
    <col min="3062" max="3292" width="8.81640625" style="58"/>
    <col min="3293" max="3293" width="11.453125" style="58" customWidth="1"/>
    <col min="3294" max="3294" width="9.453125" style="58" customWidth="1"/>
    <col min="3295" max="3295" width="11.453125" style="58" customWidth="1"/>
    <col min="3296" max="3296" width="9.453125" style="58" customWidth="1"/>
    <col min="3297" max="3297" width="8.453125" style="58" customWidth="1"/>
    <col min="3298" max="3298" width="8.453125" style="58" bestFit="1" customWidth="1"/>
    <col min="3299" max="3299" width="8" style="58" customWidth="1"/>
    <col min="3300" max="3300" width="7.54296875" style="58" customWidth="1"/>
    <col min="3301" max="3301" width="8.81640625" style="58" bestFit="1" customWidth="1"/>
    <col min="3302" max="3302" width="7.54296875" style="58" bestFit="1" customWidth="1"/>
    <col min="3303" max="3303" width="8.453125" style="58" bestFit="1" customWidth="1"/>
    <col min="3304" max="3304" width="8.453125" style="58" customWidth="1"/>
    <col min="3305" max="3305" width="9.81640625" style="58" customWidth="1"/>
    <col min="3306" max="3306" width="7.1796875" style="58" bestFit="1" customWidth="1"/>
    <col min="3307" max="3308" width="9" style="58" bestFit="1" customWidth="1"/>
    <col min="3309" max="3310" width="8.81640625" style="58"/>
    <col min="3311" max="3311" width="8.453125" style="58" bestFit="1" customWidth="1"/>
    <col min="3312" max="3312" width="8.54296875" style="58" bestFit="1" customWidth="1"/>
    <col min="3313" max="3313" width="7.1796875" style="58" bestFit="1" customWidth="1"/>
    <col min="3314" max="3316" width="8.81640625" style="58"/>
    <col min="3317" max="3317" width="13.81640625" style="58" customWidth="1"/>
    <col min="3318" max="3548" width="8.81640625" style="58"/>
    <col min="3549" max="3549" width="11.453125" style="58" customWidth="1"/>
    <col min="3550" max="3550" width="9.453125" style="58" customWidth="1"/>
    <col min="3551" max="3551" width="11.453125" style="58" customWidth="1"/>
    <col min="3552" max="3552" width="9.453125" style="58" customWidth="1"/>
    <col min="3553" max="3553" width="8.453125" style="58" customWidth="1"/>
    <col min="3554" max="3554" width="8.453125" style="58" bestFit="1" customWidth="1"/>
    <col min="3555" max="3555" width="8" style="58" customWidth="1"/>
    <col min="3556" max="3556" width="7.54296875" style="58" customWidth="1"/>
    <col min="3557" max="3557" width="8.81640625" style="58" bestFit="1" customWidth="1"/>
    <col min="3558" max="3558" width="7.54296875" style="58" bestFit="1" customWidth="1"/>
    <col min="3559" max="3559" width="8.453125" style="58" bestFit="1" customWidth="1"/>
    <col min="3560" max="3560" width="8.453125" style="58" customWidth="1"/>
    <col min="3561" max="3561" width="9.81640625" style="58" customWidth="1"/>
    <col min="3562" max="3562" width="7.1796875" style="58" bestFit="1" customWidth="1"/>
    <col min="3563" max="3564" width="9" style="58" bestFit="1" customWidth="1"/>
    <col min="3565" max="3566" width="8.81640625" style="58"/>
    <col min="3567" max="3567" width="8.453125" style="58" bestFit="1" customWidth="1"/>
    <col min="3568" max="3568" width="8.54296875" style="58" bestFit="1" customWidth="1"/>
    <col min="3569" max="3569" width="7.1796875" style="58" bestFit="1" customWidth="1"/>
    <col min="3570" max="3572" width="8.81640625" style="58"/>
    <col min="3573" max="3573" width="13.81640625" style="58" customWidth="1"/>
    <col min="3574" max="3804" width="8.81640625" style="58"/>
    <col min="3805" max="3805" width="11.453125" style="58" customWidth="1"/>
    <col min="3806" max="3806" width="9.453125" style="58" customWidth="1"/>
    <col min="3807" max="3807" width="11.453125" style="58" customWidth="1"/>
    <col min="3808" max="3808" width="9.453125" style="58" customWidth="1"/>
    <col min="3809" max="3809" width="8.453125" style="58" customWidth="1"/>
    <col min="3810" max="3810" width="8.453125" style="58" bestFit="1" customWidth="1"/>
    <col min="3811" max="3811" width="8" style="58" customWidth="1"/>
    <col min="3812" max="3812" width="7.54296875" style="58" customWidth="1"/>
    <col min="3813" max="3813" width="8.81640625" style="58" bestFit="1" customWidth="1"/>
    <col min="3814" max="3814" width="7.54296875" style="58" bestFit="1" customWidth="1"/>
    <col min="3815" max="3815" width="8.453125" style="58" bestFit="1" customWidth="1"/>
    <col min="3816" max="3816" width="8.453125" style="58" customWidth="1"/>
    <col min="3817" max="3817" width="9.81640625" style="58" customWidth="1"/>
    <col min="3818" max="3818" width="7.1796875" style="58" bestFit="1" customWidth="1"/>
    <col min="3819" max="3820" width="9" style="58" bestFit="1" customWidth="1"/>
    <col min="3821" max="3822" width="8.81640625" style="58"/>
    <col min="3823" max="3823" width="8.453125" style="58" bestFit="1" customWidth="1"/>
    <col min="3824" max="3824" width="8.54296875" style="58" bestFit="1" customWidth="1"/>
    <col min="3825" max="3825" width="7.1796875" style="58" bestFit="1" customWidth="1"/>
    <col min="3826" max="3828" width="8.81640625" style="58"/>
    <col min="3829" max="3829" width="13.81640625" style="58" customWidth="1"/>
    <col min="3830" max="4060" width="8.81640625" style="58"/>
    <col min="4061" max="4061" width="11.453125" style="58" customWidth="1"/>
    <col min="4062" max="4062" width="9.453125" style="58" customWidth="1"/>
    <col min="4063" max="4063" width="11.453125" style="58" customWidth="1"/>
    <col min="4064" max="4064" width="9.453125" style="58" customWidth="1"/>
    <col min="4065" max="4065" width="8.453125" style="58" customWidth="1"/>
    <col min="4066" max="4066" width="8.453125" style="58" bestFit="1" customWidth="1"/>
    <col min="4067" max="4067" width="8" style="58" customWidth="1"/>
    <col min="4068" max="4068" width="7.54296875" style="58" customWidth="1"/>
    <col min="4069" max="4069" width="8.81640625" style="58" bestFit="1" customWidth="1"/>
    <col min="4070" max="4070" width="7.54296875" style="58" bestFit="1" customWidth="1"/>
    <col min="4071" max="4071" width="8.453125" style="58" bestFit="1" customWidth="1"/>
    <col min="4072" max="4072" width="8.453125" style="58" customWidth="1"/>
    <col min="4073" max="4073" width="9.81640625" style="58" customWidth="1"/>
    <col min="4074" max="4074" width="7.1796875" style="58" bestFit="1" customWidth="1"/>
    <col min="4075" max="4076" width="9" style="58" bestFit="1" customWidth="1"/>
    <col min="4077" max="4078" width="8.81640625" style="58"/>
    <col min="4079" max="4079" width="8.453125" style="58" bestFit="1" customWidth="1"/>
    <col min="4080" max="4080" width="8.54296875" style="58" bestFit="1" customWidth="1"/>
    <col min="4081" max="4081" width="7.1796875" style="58" bestFit="1" customWidth="1"/>
    <col min="4082" max="4084" width="8.81640625" style="58"/>
    <col min="4085" max="4085" width="13.81640625" style="58" customWidth="1"/>
    <col min="4086" max="4316" width="8.81640625" style="58"/>
    <col min="4317" max="4317" width="11.453125" style="58" customWidth="1"/>
    <col min="4318" max="4318" width="9.453125" style="58" customWidth="1"/>
    <col min="4319" max="4319" width="11.453125" style="58" customWidth="1"/>
    <col min="4320" max="4320" width="9.453125" style="58" customWidth="1"/>
    <col min="4321" max="4321" width="8.453125" style="58" customWidth="1"/>
    <col min="4322" max="4322" width="8.453125" style="58" bestFit="1" customWidth="1"/>
    <col min="4323" max="4323" width="8" style="58" customWidth="1"/>
    <col min="4324" max="4324" width="7.54296875" style="58" customWidth="1"/>
    <col min="4325" max="4325" width="8.81640625" style="58" bestFit="1" customWidth="1"/>
    <col min="4326" max="4326" width="7.54296875" style="58" bestFit="1" customWidth="1"/>
    <col min="4327" max="4327" width="8.453125" style="58" bestFit="1" customWidth="1"/>
    <col min="4328" max="4328" width="8.453125" style="58" customWidth="1"/>
    <col min="4329" max="4329" width="9.81640625" style="58" customWidth="1"/>
    <col min="4330" max="4330" width="7.1796875" style="58" bestFit="1" customWidth="1"/>
    <col min="4331" max="4332" width="9" style="58" bestFit="1" customWidth="1"/>
    <col min="4333" max="4334" width="8.81640625" style="58"/>
    <col min="4335" max="4335" width="8.453125" style="58" bestFit="1" customWidth="1"/>
    <col min="4336" max="4336" width="8.54296875" style="58" bestFit="1" customWidth="1"/>
    <col min="4337" max="4337" width="7.1796875" style="58" bestFit="1" customWidth="1"/>
    <col min="4338" max="4340" width="8.81640625" style="58"/>
    <col min="4341" max="4341" width="13.81640625" style="58" customWidth="1"/>
    <col min="4342" max="4572" width="8.81640625" style="58"/>
    <col min="4573" max="4573" width="11.453125" style="58" customWidth="1"/>
    <col min="4574" max="4574" width="9.453125" style="58" customWidth="1"/>
    <col min="4575" max="4575" width="11.453125" style="58" customWidth="1"/>
    <col min="4576" max="4576" width="9.453125" style="58" customWidth="1"/>
    <col min="4577" max="4577" width="8.453125" style="58" customWidth="1"/>
    <col min="4578" max="4578" width="8.453125" style="58" bestFit="1" customWidth="1"/>
    <col min="4579" max="4579" width="8" style="58" customWidth="1"/>
    <col min="4580" max="4580" width="7.54296875" style="58" customWidth="1"/>
    <col min="4581" max="4581" width="8.81640625" style="58" bestFit="1" customWidth="1"/>
    <col min="4582" max="4582" width="7.54296875" style="58" bestFit="1" customWidth="1"/>
    <col min="4583" max="4583" width="8.453125" style="58" bestFit="1" customWidth="1"/>
    <col min="4584" max="4584" width="8.453125" style="58" customWidth="1"/>
    <col min="4585" max="4585" width="9.81640625" style="58" customWidth="1"/>
    <col min="4586" max="4586" width="7.1796875" style="58" bestFit="1" customWidth="1"/>
    <col min="4587" max="4588" width="9" style="58" bestFit="1" customWidth="1"/>
    <col min="4589" max="4590" width="8.81640625" style="58"/>
    <col min="4591" max="4591" width="8.453125" style="58" bestFit="1" customWidth="1"/>
    <col min="4592" max="4592" width="8.54296875" style="58" bestFit="1" customWidth="1"/>
    <col min="4593" max="4593" width="7.1796875" style="58" bestFit="1" customWidth="1"/>
    <col min="4594" max="4596" width="8.81640625" style="58"/>
    <col min="4597" max="4597" width="13.81640625" style="58" customWidth="1"/>
    <col min="4598" max="4828" width="8.81640625" style="58"/>
    <col min="4829" max="4829" width="11.453125" style="58" customWidth="1"/>
    <col min="4830" max="4830" width="9.453125" style="58" customWidth="1"/>
    <col min="4831" max="4831" width="11.453125" style="58" customWidth="1"/>
    <col min="4832" max="4832" width="9.453125" style="58" customWidth="1"/>
    <col min="4833" max="4833" width="8.453125" style="58" customWidth="1"/>
    <col min="4834" max="4834" width="8.453125" style="58" bestFit="1" customWidth="1"/>
    <col min="4835" max="4835" width="8" style="58" customWidth="1"/>
    <col min="4836" max="4836" width="7.54296875" style="58" customWidth="1"/>
    <col min="4837" max="4837" width="8.81640625" style="58" bestFit="1" customWidth="1"/>
    <col min="4838" max="4838" width="7.54296875" style="58" bestFit="1" customWidth="1"/>
    <col min="4839" max="4839" width="8.453125" style="58" bestFit="1" customWidth="1"/>
    <col min="4840" max="4840" width="8.453125" style="58" customWidth="1"/>
    <col min="4841" max="4841" width="9.81640625" style="58" customWidth="1"/>
    <col min="4842" max="4842" width="7.1796875" style="58" bestFit="1" customWidth="1"/>
    <col min="4843" max="4844" width="9" style="58" bestFit="1" customWidth="1"/>
    <col min="4845" max="4846" width="8.81640625" style="58"/>
    <col min="4847" max="4847" width="8.453125" style="58" bestFit="1" customWidth="1"/>
    <col min="4848" max="4848" width="8.54296875" style="58" bestFit="1" customWidth="1"/>
    <col min="4849" max="4849" width="7.1796875" style="58" bestFit="1" customWidth="1"/>
    <col min="4850" max="4852" width="8.81640625" style="58"/>
    <col min="4853" max="4853" width="13.81640625" style="58" customWidth="1"/>
    <col min="4854" max="5084" width="8.81640625" style="58"/>
    <col min="5085" max="5085" width="11.453125" style="58" customWidth="1"/>
    <col min="5086" max="5086" width="9.453125" style="58" customWidth="1"/>
    <col min="5087" max="5087" width="11.453125" style="58" customWidth="1"/>
    <col min="5088" max="5088" width="9.453125" style="58" customWidth="1"/>
    <col min="5089" max="5089" width="8.453125" style="58" customWidth="1"/>
    <col min="5090" max="5090" width="8.453125" style="58" bestFit="1" customWidth="1"/>
    <col min="5091" max="5091" width="8" style="58" customWidth="1"/>
    <col min="5092" max="5092" width="7.54296875" style="58" customWidth="1"/>
    <col min="5093" max="5093" width="8.81640625" style="58" bestFit="1" customWidth="1"/>
    <col min="5094" max="5094" width="7.54296875" style="58" bestFit="1" customWidth="1"/>
    <col min="5095" max="5095" width="8.453125" style="58" bestFit="1" customWidth="1"/>
    <col min="5096" max="5096" width="8.453125" style="58" customWidth="1"/>
    <col min="5097" max="5097" width="9.81640625" style="58" customWidth="1"/>
    <col min="5098" max="5098" width="7.1796875" style="58" bestFit="1" customWidth="1"/>
    <col min="5099" max="5100" width="9" style="58" bestFit="1" customWidth="1"/>
    <col min="5101" max="5102" width="8.81640625" style="58"/>
    <col min="5103" max="5103" width="8.453125" style="58" bestFit="1" customWidth="1"/>
    <col min="5104" max="5104" width="8.54296875" style="58" bestFit="1" customWidth="1"/>
    <col min="5105" max="5105" width="7.1796875" style="58" bestFit="1" customWidth="1"/>
    <col min="5106" max="5108" width="8.81640625" style="58"/>
    <col min="5109" max="5109" width="13.81640625" style="58" customWidth="1"/>
    <col min="5110" max="5340" width="8.81640625" style="58"/>
    <col min="5341" max="5341" width="11.453125" style="58" customWidth="1"/>
    <col min="5342" max="5342" width="9.453125" style="58" customWidth="1"/>
    <col min="5343" max="5343" width="11.453125" style="58" customWidth="1"/>
    <col min="5344" max="5344" width="9.453125" style="58" customWidth="1"/>
    <col min="5345" max="5345" width="8.453125" style="58" customWidth="1"/>
    <col min="5346" max="5346" width="8.453125" style="58" bestFit="1" customWidth="1"/>
    <col min="5347" max="5347" width="8" style="58" customWidth="1"/>
    <col min="5348" max="5348" width="7.54296875" style="58" customWidth="1"/>
    <col min="5349" max="5349" width="8.81640625" style="58" bestFit="1" customWidth="1"/>
    <col min="5350" max="5350" width="7.54296875" style="58" bestFit="1" customWidth="1"/>
    <col min="5351" max="5351" width="8.453125" style="58" bestFit="1" customWidth="1"/>
    <col min="5352" max="5352" width="8.453125" style="58" customWidth="1"/>
    <col min="5353" max="5353" width="9.81640625" style="58" customWidth="1"/>
    <col min="5354" max="5354" width="7.1796875" style="58" bestFit="1" customWidth="1"/>
    <col min="5355" max="5356" width="9" style="58" bestFit="1" customWidth="1"/>
    <col min="5357" max="5358" width="8.81640625" style="58"/>
    <col min="5359" max="5359" width="8.453125" style="58" bestFit="1" customWidth="1"/>
    <col min="5360" max="5360" width="8.54296875" style="58" bestFit="1" customWidth="1"/>
    <col min="5361" max="5361" width="7.1796875" style="58" bestFit="1" customWidth="1"/>
    <col min="5362" max="5364" width="8.81640625" style="58"/>
    <col min="5365" max="5365" width="13.81640625" style="58" customWidth="1"/>
    <col min="5366" max="5596" width="8.81640625" style="58"/>
    <col min="5597" max="5597" width="11.453125" style="58" customWidth="1"/>
    <col min="5598" max="5598" width="9.453125" style="58" customWidth="1"/>
    <col min="5599" max="5599" width="11.453125" style="58" customWidth="1"/>
    <col min="5600" max="5600" width="9.453125" style="58" customWidth="1"/>
    <col min="5601" max="5601" width="8.453125" style="58" customWidth="1"/>
    <col min="5602" max="5602" width="8.453125" style="58" bestFit="1" customWidth="1"/>
    <col min="5603" max="5603" width="8" style="58" customWidth="1"/>
    <col min="5604" max="5604" width="7.54296875" style="58" customWidth="1"/>
    <col min="5605" max="5605" width="8.81640625" style="58" bestFit="1" customWidth="1"/>
    <col min="5606" max="5606" width="7.54296875" style="58" bestFit="1" customWidth="1"/>
    <col min="5607" max="5607" width="8.453125" style="58" bestFit="1" customWidth="1"/>
    <col min="5608" max="5608" width="8.453125" style="58" customWidth="1"/>
    <col min="5609" max="5609" width="9.81640625" style="58" customWidth="1"/>
    <col min="5610" max="5610" width="7.1796875" style="58" bestFit="1" customWidth="1"/>
    <col min="5611" max="5612" width="9" style="58" bestFit="1" customWidth="1"/>
    <col min="5613" max="5614" width="8.81640625" style="58"/>
    <col min="5615" max="5615" width="8.453125" style="58" bestFit="1" customWidth="1"/>
    <col min="5616" max="5616" width="8.54296875" style="58" bestFit="1" customWidth="1"/>
    <col min="5617" max="5617" width="7.1796875" style="58" bestFit="1" customWidth="1"/>
    <col min="5618" max="5620" width="8.81640625" style="58"/>
    <col min="5621" max="5621" width="13.81640625" style="58" customWidth="1"/>
    <col min="5622" max="5852" width="8.81640625" style="58"/>
    <col min="5853" max="5853" width="11.453125" style="58" customWidth="1"/>
    <col min="5854" max="5854" width="9.453125" style="58" customWidth="1"/>
    <col min="5855" max="5855" width="11.453125" style="58" customWidth="1"/>
    <col min="5856" max="5856" width="9.453125" style="58" customWidth="1"/>
    <col min="5857" max="5857" width="8.453125" style="58" customWidth="1"/>
    <col min="5858" max="5858" width="8.453125" style="58" bestFit="1" customWidth="1"/>
    <col min="5859" max="5859" width="8" style="58" customWidth="1"/>
    <col min="5860" max="5860" width="7.54296875" style="58" customWidth="1"/>
    <col min="5861" max="5861" width="8.81640625" style="58" bestFit="1" customWidth="1"/>
    <col min="5862" max="5862" width="7.54296875" style="58" bestFit="1" customWidth="1"/>
    <col min="5863" max="5863" width="8.453125" style="58" bestFit="1" customWidth="1"/>
    <col min="5864" max="5864" width="8.453125" style="58" customWidth="1"/>
    <col min="5865" max="5865" width="9.81640625" style="58" customWidth="1"/>
    <col min="5866" max="5866" width="7.1796875" style="58" bestFit="1" customWidth="1"/>
    <col min="5867" max="5868" width="9" style="58" bestFit="1" customWidth="1"/>
    <col min="5869" max="5870" width="8.81640625" style="58"/>
    <col min="5871" max="5871" width="8.453125" style="58" bestFit="1" customWidth="1"/>
    <col min="5872" max="5872" width="8.54296875" style="58" bestFit="1" customWidth="1"/>
    <col min="5873" max="5873" width="7.1796875" style="58" bestFit="1" customWidth="1"/>
    <col min="5874" max="5876" width="8.81640625" style="58"/>
    <col min="5877" max="5877" width="13.81640625" style="58" customWidth="1"/>
    <col min="5878" max="6108" width="8.81640625" style="58"/>
    <col min="6109" max="6109" width="11.453125" style="58" customWidth="1"/>
    <col min="6110" max="6110" width="9.453125" style="58" customWidth="1"/>
    <col min="6111" max="6111" width="11.453125" style="58" customWidth="1"/>
    <col min="6112" max="6112" width="9.453125" style="58" customWidth="1"/>
    <col min="6113" max="6113" width="8.453125" style="58" customWidth="1"/>
    <col min="6114" max="6114" width="8.453125" style="58" bestFit="1" customWidth="1"/>
    <col min="6115" max="6115" width="8" style="58" customWidth="1"/>
    <col min="6116" max="6116" width="7.54296875" style="58" customWidth="1"/>
    <col min="6117" max="6117" width="8.81640625" style="58" bestFit="1" customWidth="1"/>
    <col min="6118" max="6118" width="7.54296875" style="58" bestFit="1" customWidth="1"/>
    <col min="6119" max="6119" width="8.453125" style="58" bestFit="1" customWidth="1"/>
    <col min="6120" max="6120" width="8.453125" style="58" customWidth="1"/>
    <col min="6121" max="6121" width="9.81640625" style="58" customWidth="1"/>
    <col min="6122" max="6122" width="7.1796875" style="58" bestFit="1" customWidth="1"/>
    <col min="6123" max="6124" width="9" style="58" bestFit="1" customWidth="1"/>
    <col min="6125" max="6126" width="8.81640625" style="58"/>
    <col min="6127" max="6127" width="8.453125" style="58" bestFit="1" customWidth="1"/>
    <col min="6128" max="6128" width="8.54296875" style="58" bestFit="1" customWidth="1"/>
    <col min="6129" max="6129" width="7.1796875" style="58" bestFit="1" customWidth="1"/>
    <col min="6130" max="6132" width="8.81640625" style="58"/>
    <col min="6133" max="6133" width="13.81640625" style="58" customWidth="1"/>
    <col min="6134" max="6364" width="8.81640625" style="58"/>
    <col min="6365" max="6365" width="11.453125" style="58" customWidth="1"/>
    <col min="6366" max="6366" width="9.453125" style="58" customWidth="1"/>
    <col min="6367" max="6367" width="11.453125" style="58" customWidth="1"/>
    <col min="6368" max="6368" width="9.453125" style="58" customWidth="1"/>
    <col min="6369" max="6369" width="8.453125" style="58" customWidth="1"/>
    <col min="6370" max="6370" width="8.453125" style="58" bestFit="1" customWidth="1"/>
    <col min="6371" max="6371" width="8" style="58" customWidth="1"/>
    <col min="6372" max="6372" width="7.54296875" style="58" customWidth="1"/>
    <col min="6373" max="6373" width="8.81640625" style="58" bestFit="1" customWidth="1"/>
    <col min="6374" max="6374" width="7.54296875" style="58" bestFit="1" customWidth="1"/>
    <col min="6375" max="6375" width="8.453125" style="58" bestFit="1" customWidth="1"/>
    <col min="6376" max="6376" width="8.453125" style="58" customWidth="1"/>
    <col min="6377" max="6377" width="9.81640625" style="58" customWidth="1"/>
    <col min="6378" max="6378" width="7.1796875" style="58" bestFit="1" customWidth="1"/>
    <col min="6379" max="6380" width="9" style="58" bestFit="1" customWidth="1"/>
    <col min="6381" max="6382" width="8.81640625" style="58"/>
    <col min="6383" max="6383" width="8.453125" style="58" bestFit="1" customWidth="1"/>
    <col min="6384" max="6384" width="8.54296875" style="58" bestFit="1" customWidth="1"/>
    <col min="6385" max="6385" width="7.1796875" style="58" bestFit="1" customWidth="1"/>
    <col min="6386" max="6388" width="8.81640625" style="58"/>
    <col min="6389" max="6389" width="13.81640625" style="58" customWidth="1"/>
    <col min="6390" max="6620" width="8.81640625" style="58"/>
    <col min="6621" max="6621" width="11.453125" style="58" customWidth="1"/>
    <col min="6622" max="6622" width="9.453125" style="58" customWidth="1"/>
    <col min="6623" max="6623" width="11.453125" style="58" customWidth="1"/>
    <col min="6624" max="6624" width="9.453125" style="58" customWidth="1"/>
    <col min="6625" max="6625" width="8.453125" style="58" customWidth="1"/>
    <col min="6626" max="6626" width="8.453125" style="58" bestFit="1" customWidth="1"/>
    <col min="6627" max="6627" width="8" style="58" customWidth="1"/>
    <col min="6628" max="6628" width="7.54296875" style="58" customWidth="1"/>
    <col min="6629" max="6629" width="8.81640625" style="58" bestFit="1" customWidth="1"/>
    <col min="6630" max="6630" width="7.54296875" style="58" bestFit="1" customWidth="1"/>
    <col min="6631" max="6631" width="8.453125" style="58" bestFit="1" customWidth="1"/>
    <col min="6632" max="6632" width="8.453125" style="58" customWidth="1"/>
    <col min="6633" max="6633" width="9.81640625" style="58" customWidth="1"/>
    <col min="6634" max="6634" width="7.1796875" style="58" bestFit="1" customWidth="1"/>
    <col min="6635" max="6636" width="9" style="58" bestFit="1" customWidth="1"/>
    <col min="6637" max="6638" width="8.81640625" style="58"/>
    <col min="6639" max="6639" width="8.453125" style="58" bestFit="1" customWidth="1"/>
    <col min="6640" max="6640" width="8.54296875" style="58" bestFit="1" customWidth="1"/>
    <col min="6641" max="6641" width="7.1796875" style="58" bestFit="1" customWidth="1"/>
    <col min="6642" max="6644" width="8.81640625" style="58"/>
    <col min="6645" max="6645" width="13.81640625" style="58" customWidth="1"/>
    <col min="6646" max="6876" width="8.81640625" style="58"/>
    <col min="6877" max="6877" width="11.453125" style="58" customWidth="1"/>
    <col min="6878" max="6878" width="9.453125" style="58" customWidth="1"/>
    <col min="6879" max="6879" width="11.453125" style="58" customWidth="1"/>
    <col min="6880" max="6880" width="9.453125" style="58" customWidth="1"/>
    <col min="6881" max="6881" width="8.453125" style="58" customWidth="1"/>
    <col min="6882" max="6882" width="8.453125" style="58" bestFit="1" customWidth="1"/>
    <col min="6883" max="6883" width="8" style="58" customWidth="1"/>
    <col min="6884" max="6884" width="7.54296875" style="58" customWidth="1"/>
    <col min="6885" max="6885" width="8.81640625" style="58" bestFit="1" customWidth="1"/>
    <col min="6886" max="6886" width="7.54296875" style="58" bestFit="1" customWidth="1"/>
    <col min="6887" max="6887" width="8.453125" style="58" bestFit="1" customWidth="1"/>
    <col min="6888" max="6888" width="8.453125" style="58" customWidth="1"/>
    <col min="6889" max="6889" width="9.81640625" style="58" customWidth="1"/>
    <col min="6890" max="6890" width="7.1796875" style="58" bestFit="1" customWidth="1"/>
    <col min="6891" max="6892" width="9" style="58" bestFit="1" customWidth="1"/>
    <col min="6893" max="6894" width="8.81640625" style="58"/>
    <col min="6895" max="6895" width="8.453125" style="58" bestFit="1" customWidth="1"/>
    <col min="6896" max="6896" width="8.54296875" style="58" bestFit="1" customWidth="1"/>
    <col min="6897" max="6897" width="7.1796875" style="58" bestFit="1" customWidth="1"/>
    <col min="6898" max="6900" width="8.81640625" style="58"/>
    <col min="6901" max="6901" width="13.81640625" style="58" customWidth="1"/>
    <col min="6902" max="7132" width="8.81640625" style="58"/>
    <col min="7133" max="7133" width="11.453125" style="58" customWidth="1"/>
    <col min="7134" max="7134" width="9.453125" style="58" customWidth="1"/>
    <col min="7135" max="7135" width="11.453125" style="58" customWidth="1"/>
    <col min="7136" max="7136" width="9.453125" style="58" customWidth="1"/>
    <col min="7137" max="7137" width="8.453125" style="58" customWidth="1"/>
    <col min="7138" max="7138" width="8.453125" style="58" bestFit="1" customWidth="1"/>
    <col min="7139" max="7139" width="8" style="58" customWidth="1"/>
    <col min="7140" max="7140" width="7.54296875" style="58" customWidth="1"/>
    <col min="7141" max="7141" width="8.81640625" style="58" bestFit="1" customWidth="1"/>
    <col min="7142" max="7142" width="7.54296875" style="58" bestFit="1" customWidth="1"/>
    <col min="7143" max="7143" width="8.453125" style="58" bestFit="1" customWidth="1"/>
    <col min="7144" max="7144" width="8.453125" style="58" customWidth="1"/>
    <col min="7145" max="7145" width="9.81640625" style="58" customWidth="1"/>
    <col min="7146" max="7146" width="7.1796875" style="58" bestFit="1" customWidth="1"/>
    <col min="7147" max="7148" width="9" style="58" bestFit="1" customWidth="1"/>
    <col min="7149" max="7150" width="8.81640625" style="58"/>
    <col min="7151" max="7151" width="8.453125" style="58" bestFit="1" customWidth="1"/>
    <col min="7152" max="7152" width="8.54296875" style="58" bestFit="1" customWidth="1"/>
    <col min="7153" max="7153" width="7.1796875" style="58" bestFit="1" customWidth="1"/>
    <col min="7154" max="7156" width="8.81640625" style="58"/>
    <col min="7157" max="7157" width="13.81640625" style="58" customWidth="1"/>
    <col min="7158" max="7388" width="8.81640625" style="58"/>
    <col min="7389" max="7389" width="11.453125" style="58" customWidth="1"/>
    <col min="7390" max="7390" width="9.453125" style="58" customWidth="1"/>
    <col min="7391" max="7391" width="11.453125" style="58" customWidth="1"/>
    <col min="7392" max="7392" width="9.453125" style="58" customWidth="1"/>
    <col min="7393" max="7393" width="8.453125" style="58" customWidth="1"/>
    <col min="7394" max="7394" width="8.453125" style="58" bestFit="1" customWidth="1"/>
    <col min="7395" max="7395" width="8" style="58" customWidth="1"/>
    <col min="7396" max="7396" width="7.54296875" style="58" customWidth="1"/>
    <col min="7397" max="7397" width="8.81640625" style="58" bestFit="1" customWidth="1"/>
    <col min="7398" max="7398" width="7.54296875" style="58" bestFit="1" customWidth="1"/>
    <col min="7399" max="7399" width="8.453125" style="58" bestFit="1" customWidth="1"/>
    <col min="7400" max="7400" width="8.453125" style="58" customWidth="1"/>
    <col min="7401" max="7401" width="9.81640625" style="58" customWidth="1"/>
    <col min="7402" max="7402" width="7.1796875" style="58" bestFit="1" customWidth="1"/>
    <col min="7403" max="7404" width="9" style="58" bestFit="1" customWidth="1"/>
    <col min="7405" max="7406" width="8.81640625" style="58"/>
    <col min="7407" max="7407" width="8.453125" style="58" bestFit="1" customWidth="1"/>
    <col min="7408" max="7408" width="8.54296875" style="58" bestFit="1" customWidth="1"/>
    <col min="7409" max="7409" width="7.1796875" style="58" bestFit="1" customWidth="1"/>
    <col min="7410" max="7412" width="8.81640625" style="58"/>
    <col min="7413" max="7413" width="13.81640625" style="58" customWidth="1"/>
    <col min="7414" max="7644" width="8.81640625" style="58"/>
    <col min="7645" max="7645" width="11.453125" style="58" customWidth="1"/>
    <col min="7646" max="7646" width="9.453125" style="58" customWidth="1"/>
    <col min="7647" max="7647" width="11.453125" style="58" customWidth="1"/>
    <col min="7648" max="7648" width="9.453125" style="58" customWidth="1"/>
    <col min="7649" max="7649" width="8.453125" style="58" customWidth="1"/>
    <col min="7650" max="7650" width="8.453125" style="58" bestFit="1" customWidth="1"/>
    <col min="7651" max="7651" width="8" style="58" customWidth="1"/>
    <col min="7652" max="7652" width="7.54296875" style="58" customWidth="1"/>
    <col min="7653" max="7653" width="8.81640625" style="58" bestFit="1" customWidth="1"/>
    <col min="7654" max="7654" width="7.54296875" style="58" bestFit="1" customWidth="1"/>
    <col min="7655" max="7655" width="8.453125" style="58" bestFit="1" customWidth="1"/>
    <col min="7656" max="7656" width="8.453125" style="58" customWidth="1"/>
    <col min="7657" max="7657" width="9.81640625" style="58" customWidth="1"/>
    <col min="7658" max="7658" width="7.1796875" style="58" bestFit="1" customWidth="1"/>
    <col min="7659" max="7660" width="9" style="58" bestFit="1" customWidth="1"/>
    <col min="7661" max="7662" width="8.81640625" style="58"/>
    <col min="7663" max="7663" width="8.453125" style="58" bestFit="1" customWidth="1"/>
    <col min="7664" max="7664" width="8.54296875" style="58" bestFit="1" customWidth="1"/>
    <col min="7665" max="7665" width="7.1796875" style="58" bestFit="1" customWidth="1"/>
    <col min="7666" max="7668" width="8.81640625" style="58"/>
    <col min="7669" max="7669" width="13.81640625" style="58" customWidth="1"/>
    <col min="7670" max="7900" width="8.81640625" style="58"/>
    <col min="7901" max="7901" width="11.453125" style="58" customWidth="1"/>
    <col min="7902" max="7902" width="9.453125" style="58" customWidth="1"/>
    <col min="7903" max="7903" width="11.453125" style="58" customWidth="1"/>
    <col min="7904" max="7904" width="9.453125" style="58" customWidth="1"/>
    <col min="7905" max="7905" width="8.453125" style="58" customWidth="1"/>
    <col min="7906" max="7906" width="8.453125" style="58" bestFit="1" customWidth="1"/>
    <col min="7907" max="7907" width="8" style="58" customWidth="1"/>
    <col min="7908" max="7908" width="7.54296875" style="58" customWidth="1"/>
    <col min="7909" max="7909" width="8.81640625" style="58" bestFit="1" customWidth="1"/>
    <col min="7910" max="7910" width="7.54296875" style="58" bestFit="1" customWidth="1"/>
    <col min="7911" max="7911" width="8.453125" style="58" bestFit="1" customWidth="1"/>
    <col min="7912" max="7912" width="8.453125" style="58" customWidth="1"/>
    <col min="7913" max="7913" width="9.81640625" style="58" customWidth="1"/>
    <col min="7914" max="7914" width="7.1796875" style="58" bestFit="1" customWidth="1"/>
    <col min="7915" max="7916" width="9" style="58" bestFit="1" customWidth="1"/>
    <col min="7917" max="7918" width="8.81640625" style="58"/>
    <col min="7919" max="7919" width="8.453125" style="58" bestFit="1" customWidth="1"/>
    <col min="7920" max="7920" width="8.54296875" style="58" bestFit="1" customWidth="1"/>
    <col min="7921" max="7921" width="7.1796875" style="58" bestFit="1" customWidth="1"/>
    <col min="7922" max="7924" width="8.81640625" style="58"/>
    <col min="7925" max="7925" width="13.81640625" style="58" customWidth="1"/>
    <col min="7926" max="8156" width="8.81640625" style="58"/>
    <col min="8157" max="8157" width="11.453125" style="58" customWidth="1"/>
    <col min="8158" max="8158" width="9.453125" style="58" customWidth="1"/>
    <col min="8159" max="8159" width="11.453125" style="58" customWidth="1"/>
    <col min="8160" max="8160" width="9.453125" style="58" customWidth="1"/>
    <col min="8161" max="8161" width="8.453125" style="58" customWidth="1"/>
    <col min="8162" max="8162" width="8.453125" style="58" bestFit="1" customWidth="1"/>
    <col min="8163" max="8163" width="8" style="58" customWidth="1"/>
    <col min="8164" max="8164" width="7.54296875" style="58" customWidth="1"/>
    <col min="8165" max="8165" width="8.81640625" style="58" bestFit="1" customWidth="1"/>
    <col min="8166" max="8166" width="7.54296875" style="58" bestFit="1" customWidth="1"/>
    <col min="8167" max="8167" width="8.453125" style="58" bestFit="1" customWidth="1"/>
    <col min="8168" max="8168" width="8.453125" style="58" customWidth="1"/>
    <col min="8169" max="8169" width="9.81640625" style="58" customWidth="1"/>
    <col min="8170" max="8170" width="7.1796875" style="58" bestFit="1" customWidth="1"/>
    <col min="8171" max="8172" width="9" style="58" bestFit="1" customWidth="1"/>
    <col min="8173" max="8174" width="8.81640625" style="58"/>
    <col min="8175" max="8175" width="8.453125" style="58" bestFit="1" customWidth="1"/>
    <col min="8176" max="8176" width="8.54296875" style="58" bestFit="1" customWidth="1"/>
    <col min="8177" max="8177" width="7.1796875" style="58" bestFit="1" customWidth="1"/>
    <col min="8178" max="8180" width="8.81640625" style="58"/>
    <col min="8181" max="8181" width="13.81640625" style="58" customWidth="1"/>
    <col min="8182" max="8412" width="8.81640625" style="58"/>
    <col min="8413" max="8413" width="11.453125" style="58" customWidth="1"/>
    <col min="8414" max="8414" width="9.453125" style="58" customWidth="1"/>
    <col min="8415" max="8415" width="11.453125" style="58" customWidth="1"/>
    <col min="8416" max="8416" width="9.453125" style="58" customWidth="1"/>
    <col min="8417" max="8417" width="8.453125" style="58" customWidth="1"/>
    <col min="8418" max="8418" width="8.453125" style="58" bestFit="1" customWidth="1"/>
    <col min="8419" max="8419" width="8" style="58" customWidth="1"/>
    <col min="8420" max="8420" width="7.54296875" style="58" customWidth="1"/>
    <col min="8421" max="8421" width="8.81640625" style="58" bestFit="1" customWidth="1"/>
    <col min="8422" max="8422" width="7.54296875" style="58" bestFit="1" customWidth="1"/>
    <col min="8423" max="8423" width="8.453125" style="58" bestFit="1" customWidth="1"/>
    <col min="8424" max="8424" width="8.453125" style="58" customWidth="1"/>
    <col min="8425" max="8425" width="9.81640625" style="58" customWidth="1"/>
    <col min="8426" max="8426" width="7.1796875" style="58" bestFit="1" customWidth="1"/>
    <col min="8427" max="8428" width="9" style="58" bestFit="1" customWidth="1"/>
    <col min="8429" max="8430" width="8.81640625" style="58"/>
    <col min="8431" max="8431" width="8.453125" style="58" bestFit="1" customWidth="1"/>
    <col min="8432" max="8432" width="8.54296875" style="58" bestFit="1" customWidth="1"/>
    <col min="8433" max="8433" width="7.1796875" style="58" bestFit="1" customWidth="1"/>
    <col min="8434" max="8436" width="8.81640625" style="58"/>
    <col min="8437" max="8437" width="13.81640625" style="58" customWidth="1"/>
    <col min="8438" max="8668" width="8.81640625" style="58"/>
    <col min="8669" max="8669" width="11.453125" style="58" customWidth="1"/>
    <col min="8670" max="8670" width="9.453125" style="58" customWidth="1"/>
    <col min="8671" max="8671" width="11.453125" style="58" customWidth="1"/>
    <col min="8672" max="8672" width="9.453125" style="58" customWidth="1"/>
    <col min="8673" max="8673" width="8.453125" style="58" customWidth="1"/>
    <col min="8674" max="8674" width="8.453125" style="58" bestFit="1" customWidth="1"/>
    <col min="8675" max="8675" width="8" style="58" customWidth="1"/>
    <col min="8676" max="8676" width="7.54296875" style="58" customWidth="1"/>
    <col min="8677" max="8677" width="8.81640625" style="58" bestFit="1" customWidth="1"/>
    <col min="8678" max="8678" width="7.54296875" style="58" bestFit="1" customWidth="1"/>
    <col min="8679" max="8679" width="8.453125" style="58" bestFit="1" customWidth="1"/>
    <col min="8680" max="8680" width="8.453125" style="58" customWidth="1"/>
    <col min="8681" max="8681" width="9.81640625" style="58" customWidth="1"/>
    <col min="8682" max="8682" width="7.1796875" style="58" bestFit="1" customWidth="1"/>
    <col min="8683" max="8684" width="9" style="58" bestFit="1" customWidth="1"/>
    <col min="8685" max="8686" width="8.81640625" style="58"/>
    <col min="8687" max="8687" width="8.453125" style="58" bestFit="1" customWidth="1"/>
    <col min="8688" max="8688" width="8.54296875" style="58" bestFit="1" customWidth="1"/>
    <col min="8689" max="8689" width="7.1796875" style="58" bestFit="1" customWidth="1"/>
    <col min="8690" max="8692" width="8.81640625" style="58"/>
    <col min="8693" max="8693" width="13.81640625" style="58" customWidth="1"/>
    <col min="8694" max="8924" width="8.81640625" style="58"/>
    <col min="8925" max="8925" width="11.453125" style="58" customWidth="1"/>
    <col min="8926" max="8926" width="9.453125" style="58" customWidth="1"/>
    <col min="8927" max="8927" width="11.453125" style="58" customWidth="1"/>
    <col min="8928" max="8928" width="9.453125" style="58" customWidth="1"/>
    <col min="8929" max="8929" width="8.453125" style="58" customWidth="1"/>
    <col min="8930" max="8930" width="8.453125" style="58" bestFit="1" customWidth="1"/>
    <col min="8931" max="8931" width="8" style="58" customWidth="1"/>
    <col min="8932" max="8932" width="7.54296875" style="58" customWidth="1"/>
    <col min="8933" max="8933" width="8.81640625" style="58" bestFit="1" customWidth="1"/>
    <col min="8934" max="8934" width="7.54296875" style="58" bestFit="1" customWidth="1"/>
    <col min="8935" max="8935" width="8.453125" style="58" bestFit="1" customWidth="1"/>
    <col min="8936" max="8936" width="8.453125" style="58" customWidth="1"/>
    <col min="8937" max="8937" width="9.81640625" style="58" customWidth="1"/>
    <col min="8938" max="8938" width="7.1796875" style="58" bestFit="1" customWidth="1"/>
    <col min="8939" max="8940" width="9" style="58" bestFit="1" customWidth="1"/>
    <col min="8941" max="8942" width="8.81640625" style="58"/>
    <col min="8943" max="8943" width="8.453125" style="58" bestFit="1" customWidth="1"/>
    <col min="8944" max="8944" width="8.54296875" style="58" bestFit="1" customWidth="1"/>
    <col min="8945" max="8945" width="7.1796875" style="58" bestFit="1" customWidth="1"/>
    <col min="8946" max="8948" width="8.81640625" style="58"/>
    <col min="8949" max="8949" width="13.81640625" style="58" customWidth="1"/>
    <col min="8950" max="9180" width="8.81640625" style="58"/>
    <col min="9181" max="9181" width="11.453125" style="58" customWidth="1"/>
    <col min="9182" max="9182" width="9.453125" style="58" customWidth="1"/>
    <col min="9183" max="9183" width="11.453125" style="58" customWidth="1"/>
    <col min="9184" max="9184" width="9.453125" style="58" customWidth="1"/>
    <col min="9185" max="9185" width="8.453125" style="58" customWidth="1"/>
    <col min="9186" max="9186" width="8.453125" style="58" bestFit="1" customWidth="1"/>
    <col min="9187" max="9187" width="8" style="58" customWidth="1"/>
    <col min="9188" max="9188" width="7.54296875" style="58" customWidth="1"/>
    <col min="9189" max="9189" width="8.81640625" style="58" bestFit="1" customWidth="1"/>
    <col min="9190" max="9190" width="7.54296875" style="58" bestFit="1" customWidth="1"/>
    <col min="9191" max="9191" width="8.453125" style="58" bestFit="1" customWidth="1"/>
    <col min="9192" max="9192" width="8.453125" style="58" customWidth="1"/>
    <col min="9193" max="9193" width="9.81640625" style="58" customWidth="1"/>
    <col min="9194" max="9194" width="7.1796875" style="58" bestFit="1" customWidth="1"/>
    <col min="9195" max="9196" width="9" style="58" bestFit="1" customWidth="1"/>
    <col min="9197" max="9198" width="8.81640625" style="58"/>
    <col min="9199" max="9199" width="8.453125" style="58" bestFit="1" customWidth="1"/>
    <col min="9200" max="9200" width="8.54296875" style="58" bestFit="1" customWidth="1"/>
    <col min="9201" max="9201" width="7.1796875" style="58" bestFit="1" customWidth="1"/>
    <col min="9202" max="9204" width="8.81640625" style="58"/>
    <col min="9205" max="9205" width="13.81640625" style="58" customWidth="1"/>
    <col min="9206" max="9436" width="8.81640625" style="58"/>
    <col min="9437" max="9437" width="11.453125" style="58" customWidth="1"/>
    <col min="9438" max="9438" width="9.453125" style="58" customWidth="1"/>
    <col min="9439" max="9439" width="11.453125" style="58" customWidth="1"/>
    <col min="9440" max="9440" width="9.453125" style="58" customWidth="1"/>
    <col min="9441" max="9441" width="8.453125" style="58" customWidth="1"/>
    <col min="9442" max="9442" width="8.453125" style="58" bestFit="1" customWidth="1"/>
    <col min="9443" max="9443" width="8" style="58" customWidth="1"/>
    <col min="9444" max="9444" width="7.54296875" style="58" customWidth="1"/>
    <col min="9445" max="9445" width="8.81640625" style="58" bestFit="1" customWidth="1"/>
    <col min="9446" max="9446" width="7.54296875" style="58" bestFit="1" customWidth="1"/>
    <col min="9447" max="9447" width="8.453125" style="58" bestFit="1" customWidth="1"/>
    <col min="9448" max="9448" width="8.453125" style="58" customWidth="1"/>
    <col min="9449" max="9449" width="9.81640625" style="58" customWidth="1"/>
    <col min="9450" max="9450" width="7.1796875" style="58" bestFit="1" customWidth="1"/>
    <col min="9451" max="9452" width="9" style="58" bestFit="1" customWidth="1"/>
    <col min="9453" max="9454" width="8.81640625" style="58"/>
    <col min="9455" max="9455" width="8.453125" style="58" bestFit="1" customWidth="1"/>
    <col min="9456" max="9456" width="8.54296875" style="58" bestFit="1" customWidth="1"/>
    <col min="9457" max="9457" width="7.1796875" style="58" bestFit="1" customWidth="1"/>
    <col min="9458" max="9460" width="8.81640625" style="58"/>
    <col min="9461" max="9461" width="13.81640625" style="58" customWidth="1"/>
    <col min="9462" max="9692" width="8.81640625" style="58"/>
    <col min="9693" max="9693" width="11.453125" style="58" customWidth="1"/>
    <col min="9694" max="9694" width="9.453125" style="58" customWidth="1"/>
    <col min="9695" max="9695" width="11.453125" style="58" customWidth="1"/>
    <col min="9696" max="9696" width="9.453125" style="58" customWidth="1"/>
    <col min="9697" max="9697" width="8.453125" style="58" customWidth="1"/>
    <col min="9698" max="9698" width="8.453125" style="58" bestFit="1" customWidth="1"/>
    <col min="9699" max="9699" width="8" style="58" customWidth="1"/>
    <col min="9700" max="9700" width="7.54296875" style="58" customWidth="1"/>
    <col min="9701" max="9701" width="8.81640625" style="58" bestFit="1" customWidth="1"/>
    <col min="9702" max="9702" width="7.54296875" style="58" bestFit="1" customWidth="1"/>
    <col min="9703" max="9703" width="8.453125" style="58" bestFit="1" customWidth="1"/>
    <col min="9704" max="9704" width="8.453125" style="58" customWidth="1"/>
    <col min="9705" max="9705" width="9.81640625" style="58" customWidth="1"/>
    <col min="9706" max="9706" width="7.1796875" style="58" bestFit="1" customWidth="1"/>
    <col min="9707" max="9708" width="9" style="58" bestFit="1" customWidth="1"/>
    <col min="9709" max="9710" width="8.81640625" style="58"/>
    <col min="9711" max="9711" width="8.453125" style="58" bestFit="1" customWidth="1"/>
    <col min="9712" max="9712" width="8.54296875" style="58" bestFit="1" customWidth="1"/>
    <col min="9713" max="9713" width="7.1796875" style="58" bestFit="1" customWidth="1"/>
    <col min="9714" max="9716" width="8.81640625" style="58"/>
    <col min="9717" max="9717" width="13.81640625" style="58" customWidth="1"/>
    <col min="9718" max="9948" width="8.81640625" style="58"/>
    <col min="9949" max="9949" width="11.453125" style="58" customWidth="1"/>
    <col min="9950" max="9950" width="9.453125" style="58" customWidth="1"/>
    <col min="9951" max="9951" width="11.453125" style="58" customWidth="1"/>
    <col min="9952" max="9952" width="9.453125" style="58" customWidth="1"/>
    <col min="9953" max="9953" width="8.453125" style="58" customWidth="1"/>
    <col min="9954" max="9954" width="8.453125" style="58" bestFit="1" customWidth="1"/>
    <col min="9955" max="9955" width="8" style="58" customWidth="1"/>
    <col min="9956" max="9956" width="7.54296875" style="58" customWidth="1"/>
    <col min="9957" max="9957" width="8.81640625" style="58" bestFit="1" customWidth="1"/>
    <col min="9958" max="9958" width="7.54296875" style="58" bestFit="1" customWidth="1"/>
    <col min="9959" max="9959" width="8.453125" style="58" bestFit="1" customWidth="1"/>
    <col min="9960" max="9960" width="8.453125" style="58" customWidth="1"/>
    <col min="9961" max="9961" width="9.81640625" style="58" customWidth="1"/>
    <col min="9962" max="9962" width="7.1796875" style="58" bestFit="1" customWidth="1"/>
    <col min="9963" max="9964" width="9" style="58" bestFit="1" customWidth="1"/>
    <col min="9965" max="9966" width="8.81640625" style="58"/>
    <col min="9967" max="9967" width="8.453125" style="58" bestFit="1" customWidth="1"/>
    <col min="9968" max="9968" width="8.54296875" style="58" bestFit="1" customWidth="1"/>
    <col min="9969" max="9969" width="7.1796875" style="58" bestFit="1" customWidth="1"/>
    <col min="9970" max="9972" width="8.81640625" style="58"/>
    <col min="9973" max="9973" width="13.81640625" style="58" customWidth="1"/>
    <col min="9974" max="10204" width="8.81640625" style="58"/>
    <col min="10205" max="10205" width="11.453125" style="58" customWidth="1"/>
    <col min="10206" max="10206" width="9.453125" style="58" customWidth="1"/>
    <col min="10207" max="10207" width="11.453125" style="58" customWidth="1"/>
    <col min="10208" max="10208" width="9.453125" style="58" customWidth="1"/>
    <col min="10209" max="10209" width="8.453125" style="58" customWidth="1"/>
    <col min="10210" max="10210" width="8.453125" style="58" bestFit="1" customWidth="1"/>
    <col min="10211" max="10211" width="8" style="58" customWidth="1"/>
    <col min="10212" max="10212" width="7.54296875" style="58" customWidth="1"/>
    <col min="10213" max="10213" width="8.81640625" style="58" bestFit="1" customWidth="1"/>
    <col min="10214" max="10214" width="7.54296875" style="58" bestFit="1" customWidth="1"/>
    <col min="10215" max="10215" width="8.453125" style="58" bestFit="1" customWidth="1"/>
    <col min="10216" max="10216" width="8.453125" style="58" customWidth="1"/>
    <col min="10217" max="10217" width="9.81640625" style="58" customWidth="1"/>
    <col min="10218" max="10218" width="7.1796875" style="58" bestFit="1" customWidth="1"/>
    <col min="10219" max="10220" width="9" style="58" bestFit="1" customWidth="1"/>
    <col min="10221" max="10222" width="8.81640625" style="58"/>
    <col min="10223" max="10223" width="8.453125" style="58" bestFit="1" customWidth="1"/>
    <col min="10224" max="10224" width="8.54296875" style="58" bestFit="1" customWidth="1"/>
    <col min="10225" max="10225" width="7.1796875" style="58" bestFit="1" customWidth="1"/>
    <col min="10226" max="10228" width="8.81640625" style="58"/>
    <col min="10229" max="10229" width="13.81640625" style="58" customWidth="1"/>
    <col min="10230" max="10460" width="8.81640625" style="58"/>
    <col min="10461" max="10461" width="11.453125" style="58" customWidth="1"/>
    <col min="10462" max="10462" width="9.453125" style="58" customWidth="1"/>
    <col min="10463" max="10463" width="11.453125" style="58" customWidth="1"/>
    <col min="10464" max="10464" width="9.453125" style="58" customWidth="1"/>
    <col min="10465" max="10465" width="8.453125" style="58" customWidth="1"/>
    <col min="10466" max="10466" width="8.453125" style="58" bestFit="1" customWidth="1"/>
    <col min="10467" max="10467" width="8" style="58" customWidth="1"/>
    <col min="10468" max="10468" width="7.54296875" style="58" customWidth="1"/>
    <col min="10469" max="10469" width="8.81640625" style="58" bestFit="1" customWidth="1"/>
    <col min="10470" max="10470" width="7.54296875" style="58" bestFit="1" customWidth="1"/>
    <col min="10471" max="10471" width="8.453125" style="58" bestFit="1" customWidth="1"/>
    <col min="10472" max="10472" width="8.453125" style="58" customWidth="1"/>
    <col min="10473" max="10473" width="9.81640625" style="58" customWidth="1"/>
    <col min="10474" max="10474" width="7.1796875" style="58" bestFit="1" customWidth="1"/>
    <col min="10475" max="10476" width="9" style="58" bestFit="1" customWidth="1"/>
    <col min="10477" max="10478" width="8.81640625" style="58"/>
    <col min="10479" max="10479" width="8.453125" style="58" bestFit="1" customWidth="1"/>
    <col min="10480" max="10480" width="8.54296875" style="58" bestFit="1" customWidth="1"/>
    <col min="10481" max="10481" width="7.1796875" style="58" bestFit="1" customWidth="1"/>
    <col min="10482" max="10484" width="8.81640625" style="58"/>
    <col min="10485" max="10485" width="13.81640625" style="58" customWidth="1"/>
    <col min="10486" max="10716" width="8.81640625" style="58"/>
    <col min="10717" max="10717" width="11.453125" style="58" customWidth="1"/>
    <col min="10718" max="10718" width="9.453125" style="58" customWidth="1"/>
    <col min="10719" max="10719" width="11.453125" style="58" customWidth="1"/>
    <col min="10720" max="10720" width="9.453125" style="58" customWidth="1"/>
    <col min="10721" max="10721" width="8.453125" style="58" customWidth="1"/>
    <col min="10722" max="10722" width="8.453125" style="58" bestFit="1" customWidth="1"/>
    <col min="10723" max="10723" width="8" style="58" customWidth="1"/>
    <col min="10724" max="10724" width="7.54296875" style="58" customWidth="1"/>
    <col min="10725" max="10725" width="8.81640625" style="58" bestFit="1" customWidth="1"/>
    <col min="10726" max="10726" width="7.54296875" style="58" bestFit="1" customWidth="1"/>
    <col min="10727" max="10727" width="8.453125" style="58" bestFit="1" customWidth="1"/>
    <col min="10728" max="10728" width="8.453125" style="58" customWidth="1"/>
    <col min="10729" max="10729" width="9.81640625" style="58" customWidth="1"/>
    <col min="10730" max="10730" width="7.1796875" style="58" bestFit="1" customWidth="1"/>
    <col min="10731" max="10732" width="9" style="58" bestFit="1" customWidth="1"/>
    <col min="10733" max="10734" width="8.81640625" style="58"/>
    <col min="10735" max="10735" width="8.453125" style="58" bestFit="1" customWidth="1"/>
    <col min="10736" max="10736" width="8.54296875" style="58" bestFit="1" customWidth="1"/>
    <col min="10737" max="10737" width="7.1796875" style="58" bestFit="1" customWidth="1"/>
    <col min="10738" max="10740" width="8.81640625" style="58"/>
    <col min="10741" max="10741" width="13.81640625" style="58" customWidth="1"/>
    <col min="10742" max="10972" width="8.81640625" style="58"/>
    <col min="10973" max="10973" width="11.453125" style="58" customWidth="1"/>
    <col min="10974" max="10974" width="9.453125" style="58" customWidth="1"/>
    <col min="10975" max="10975" width="11.453125" style="58" customWidth="1"/>
    <col min="10976" max="10976" width="9.453125" style="58" customWidth="1"/>
    <col min="10977" max="10977" width="8.453125" style="58" customWidth="1"/>
    <col min="10978" max="10978" width="8.453125" style="58" bestFit="1" customWidth="1"/>
    <col min="10979" max="10979" width="8" style="58" customWidth="1"/>
    <col min="10980" max="10980" width="7.54296875" style="58" customWidth="1"/>
    <col min="10981" max="10981" width="8.81640625" style="58" bestFit="1" customWidth="1"/>
    <col min="10982" max="10982" width="7.54296875" style="58" bestFit="1" customWidth="1"/>
    <col min="10983" max="10983" width="8.453125" style="58" bestFit="1" customWidth="1"/>
    <col min="10984" max="10984" width="8.453125" style="58" customWidth="1"/>
    <col min="10985" max="10985" width="9.81640625" style="58" customWidth="1"/>
    <col min="10986" max="10986" width="7.1796875" style="58" bestFit="1" customWidth="1"/>
    <col min="10987" max="10988" width="9" style="58" bestFit="1" customWidth="1"/>
    <col min="10989" max="10990" width="8.81640625" style="58"/>
    <col min="10991" max="10991" width="8.453125" style="58" bestFit="1" customWidth="1"/>
    <col min="10992" max="10992" width="8.54296875" style="58" bestFit="1" customWidth="1"/>
    <col min="10993" max="10993" width="7.1796875" style="58" bestFit="1" customWidth="1"/>
    <col min="10994" max="10996" width="8.81640625" style="58"/>
    <col min="10997" max="10997" width="13.81640625" style="58" customWidth="1"/>
    <col min="10998" max="11228" width="8.81640625" style="58"/>
    <col min="11229" max="11229" width="11.453125" style="58" customWidth="1"/>
    <col min="11230" max="11230" width="9.453125" style="58" customWidth="1"/>
    <col min="11231" max="11231" width="11.453125" style="58" customWidth="1"/>
    <col min="11232" max="11232" width="9.453125" style="58" customWidth="1"/>
    <col min="11233" max="11233" width="8.453125" style="58" customWidth="1"/>
    <col min="11234" max="11234" width="8.453125" style="58" bestFit="1" customWidth="1"/>
    <col min="11235" max="11235" width="8" style="58" customWidth="1"/>
    <col min="11236" max="11236" width="7.54296875" style="58" customWidth="1"/>
    <col min="11237" max="11237" width="8.81640625" style="58" bestFit="1" customWidth="1"/>
    <col min="11238" max="11238" width="7.54296875" style="58" bestFit="1" customWidth="1"/>
    <col min="11239" max="11239" width="8.453125" style="58" bestFit="1" customWidth="1"/>
    <col min="11240" max="11240" width="8.453125" style="58" customWidth="1"/>
    <col min="11241" max="11241" width="9.81640625" style="58" customWidth="1"/>
    <col min="11242" max="11242" width="7.1796875" style="58" bestFit="1" customWidth="1"/>
    <col min="11243" max="11244" width="9" style="58" bestFit="1" customWidth="1"/>
    <col min="11245" max="11246" width="8.81640625" style="58"/>
    <col min="11247" max="11247" width="8.453125" style="58" bestFit="1" customWidth="1"/>
    <col min="11248" max="11248" width="8.54296875" style="58" bestFit="1" customWidth="1"/>
    <col min="11249" max="11249" width="7.1796875" style="58" bestFit="1" customWidth="1"/>
    <col min="11250" max="11252" width="8.81640625" style="58"/>
    <col min="11253" max="11253" width="13.81640625" style="58" customWidth="1"/>
    <col min="11254" max="11484" width="8.81640625" style="58"/>
    <col min="11485" max="11485" width="11.453125" style="58" customWidth="1"/>
    <col min="11486" max="11486" width="9.453125" style="58" customWidth="1"/>
    <col min="11487" max="11487" width="11.453125" style="58" customWidth="1"/>
    <col min="11488" max="11488" width="9.453125" style="58" customWidth="1"/>
    <col min="11489" max="11489" width="8.453125" style="58" customWidth="1"/>
    <col min="11490" max="11490" width="8.453125" style="58" bestFit="1" customWidth="1"/>
    <col min="11491" max="11491" width="8" style="58" customWidth="1"/>
    <col min="11492" max="11492" width="7.54296875" style="58" customWidth="1"/>
    <col min="11493" max="11493" width="8.81640625" style="58" bestFit="1" customWidth="1"/>
    <col min="11494" max="11494" width="7.54296875" style="58" bestFit="1" customWidth="1"/>
    <col min="11495" max="11495" width="8.453125" style="58" bestFit="1" customWidth="1"/>
    <col min="11496" max="11496" width="8.453125" style="58" customWidth="1"/>
    <col min="11497" max="11497" width="9.81640625" style="58" customWidth="1"/>
    <col min="11498" max="11498" width="7.1796875" style="58" bestFit="1" customWidth="1"/>
    <col min="11499" max="11500" width="9" style="58" bestFit="1" customWidth="1"/>
    <col min="11501" max="11502" width="8.81640625" style="58"/>
    <col min="11503" max="11503" width="8.453125" style="58" bestFit="1" customWidth="1"/>
    <col min="11504" max="11504" width="8.54296875" style="58" bestFit="1" customWidth="1"/>
    <col min="11505" max="11505" width="7.1796875" style="58" bestFit="1" customWidth="1"/>
    <col min="11506" max="11508" width="8.81640625" style="58"/>
    <col min="11509" max="11509" width="13.81640625" style="58" customWidth="1"/>
    <col min="11510" max="11740" width="8.81640625" style="58"/>
    <col min="11741" max="11741" width="11.453125" style="58" customWidth="1"/>
    <col min="11742" max="11742" width="9.453125" style="58" customWidth="1"/>
    <col min="11743" max="11743" width="11.453125" style="58" customWidth="1"/>
    <col min="11744" max="11744" width="9.453125" style="58" customWidth="1"/>
    <col min="11745" max="11745" width="8.453125" style="58" customWidth="1"/>
    <col min="11746" max="11746" width="8.453125" style="58" bestFit="1" customWidth="1"/>
    <col min="11747" max="11747" width="8" style="58" customWidth="1"/>
    <col min="11748" max="11748" width="7.54296875" style="58" customWidth="1"/>
    <col min="11749" max="11749" width="8.81640625" style="58" bestFit="1" customWidth="1"/>
    <col min="11750" max="11750" width="7.54296875" style="58" bestFit="1" customWidth="1"/>
    <col min="11751" max="11751" width="8.453125" style="58" bestFit="1" customWidth="1"/>
    <col min="11752" max="11752" width="8.453125" style="58" customWidth="1"/>
    <col min="11753" max="11753" width="9.81640625" style="58" customWidth="1"/>
    <col min="11754" max="11754" width="7.1796875" style="58" bestFit="1" customWidth="1"/>
    <col min="11755" max="11756" width="9" style="58" bestFit="1" customWidth="1"/>
    <col min="11757" max="11758" width="8.81640625" style="58"/>
    <col min="11759" max="11759" width="8.453125" style="58" bestFit="1" customWidth="1"/>
    <col min="11760" max="11760" width="8.54296875" style="58" bestFit="1" customWidth="1"/>
    <col min="11761" max="11761" width="7.1796875" style="58" bestFit="1" customWidth="1"/>
    <col min="11762" max="11764" width="8.81640625" style="58"/>
    <col min="11765" max="11765" width="13.81640625" style="58" customWidth="1"/>
    <col min="11766" max="11996" width="8.81640625" style="58"/>
    <col min="11997" max="11997" width="11.453125" style="58" customWidth="1"/>
    <col min="11998" max="11998" width="9.453125" style="58" customWidth="1"/>
    <col min="11999" max="11999" width="11.453125" style="58" customWidth="1"/>
    <col min="12000" max="12000" width="9.453125" style="58" customWidth="1"/>
    <col min="12001" max="12001" width="8.453125" style="58" customWidth="1"/>
    <col min="12002" max="12002" width="8.453125" style="58" bestFit="1" customWidth="1"/>
    <col min="12003" max="12003" width="8" style="58" customWidth="1"/>
    <col min="12004" max="12004" width="7.54296875" style="58" customWidth="1"/>
    <col min="12005" max="12005" width="8.81640625" style="58" bestFit="1" customWidth="1"/>
    <col min="12006" max="12006" width="7.54296875" style="58" bestFit="1" customWidth="1"/>
    <col min="12007" max="12007" width="8.453125" style="58" bestFit="1" customWidth="1"/>
    <col min="12008" max="12008" width="8.453125" style="58" customWidth="1"/>
    <col min="12009" max="12009" width="9.81640625" style="58" customWidth="1"/>
    <col min="12010" max="12010" width="7.1796875" style="58" bestFit="1" customWidth="1"/>
    <col min="12011" max="12012" width="9" style="58" bestFit="1" customWidth="1"/>
    <col min="12013" max="12014" width="8.81640625" style="58"/>
    <col min="12015" max="12015" width="8.453125" style="58" bestFit="1" customWidth="1"/>
    <col min="12016" max="12016" width="8.54296875" style="58" bestFit="1" customWidth="1"/>
    <col min="12017" max="12017" width="7.1796875" style="58" bestFit="1" customWidth="1"/>
    <col min="12018" max="12020" width="8.81640625" style="58"/>
    <col min="12021" max="12021" width="13.81640625" style="58" customWidth="1"/>
    <col min="12022" max="12252" width="8.81640625" style="58"/>
    <col min="12253" max="12253" width="11.453125" style="58" customWidth="1"/>
    <col min="12254" max="12254" width="9.453125" style="58" customWidth="1"/>
    <col min="12255" max="12255" width="11.453125" style="58" customWidth="1"/>
    <col min="12256" max="12256" width="9.453125" style="58" customWidth="1"/>
    <col min="12257" max="12257" width="8.453125" style="58" customWidth="1"/>
    <col min="12258" max="12258" width="8.453125" style="58" bestFit="1" customWidth="1"/>
    <col min="12259" max="12259" width="8" style="58" customWidth="1"/>
    <col min="12260" max="12260" width="7.54296875" style="58" customWidth="1"/>
    <col min="12261" max="12261" width="8.81640625" style="58" bestFit="1" customWidth="1"/>
    <col min="12262" max="12262" width="7.54296875" style="58" bestFit="1" customWidth="1"/>
    <col min="12263" max="12263" width="8.453125" style="58" bestFit="1" customWidth="1"/>
    <col min="12264" max="12264" width="8.453125" style="58" customWidth="1"/>
    <col min="12265" max="12265" width="9.81640625" style="58" customWidth="1"/>
    <col min="12266" max="12266" width="7.1796875" style="58" bestFit="1" customWidth="1"/>
    <col min="12267" max="12268" width="9" style="58" bestFit="1" customWidth="1"/>
    <col min="12269" max="12270" width="8.81640625" style="58"/>
    <col min="12271" max="12271" width="8.453125" style="58" bestFit="1" customWidth="1"/>
    <col min="12272" max="12272" width="8.54296875" style="58" bestFit="1" customWidth="1"/>
    <col min="12273" max="12273" width="7.1796875" style="58" bestFit="1" customWidth="1"/>
    <col min="12274" max="12276" width="8.81640625" style="58"/>
    <col min="12277" max="12277" width="13.81640625" style="58" customWidth="1"/>
    <col min="12278" max="12508" width="8.81640625" style="58"/>
    <col min="12509" max="12509" width="11.453125" style="58" customWidth="1"/>
    <col min="12510" max="12510" width="9.453125" style="58" customWidth="1"/>
    <col min="12511" max="12511" width="11.453125" style="58" customWidth="1"/>
    <col min="12512" max="12512" width="9.453125" style="58" customWidth="1"/>
    <col min="12513" max="12513" width="8.453125" style="58" customWidth="1"/>
    <col min="12514" max="12514" width="8.453125" style="58" bestFit="1" customWidth="1"/>
    <col min="12515" max="12515" width="8" style="58" customWidth="1"/>
    <col min="12516" max="12516" width="7.54296875" style="58" customWidth="1"/>
    <col min="12517" max="12517" width="8.81640625" style="58" bestFit="1" customWidth="1"/>
    <col min="12518" max="12518" width="7.54296875" style="58" bestFit="1" customWidth="1"/>
    <col min="12519" max="12519" width="8.453125" style="58" bestFit="1" customWidth="1"/>
    <col min="12520" max="12520" width="8.453125" style="58" customWidth="1"/>
    <col min="12521" max="12521" width="9.81640625" style="58" customWidth="1"/>
    <col min="12522" max="12522" width="7.1796875" style="58" bestFit="1" customWidth="1"/>
    <col min="12523" max="12524" width="9" style="58" bestFit="1" customWidth="1"/>
    <col min="12525" max="12526" width="8.81640625" style="58"/>
    <col min="12527" max="12527" width="8.453125" style="58" bestFit="1" customWidth="1"/>
    <col min="12528" max="12528" width="8.54296875" style="58" bestFit="1" customWidth="1"/>
    <col min="12529" max="12529" width="7.1796875" style="58" bestFit="1" customWidth="1"/>
    <col min="12530" max="12532" width="8.81640625" style="58"/>
    <col min="12533" max="12533" width="13.81640625" style="58" customWidth="1"/>
    <col min="12534" max="12764" width="8.81640625" style="58"/>
    <col min="12765" max="12765" width="11.453125" style="58" customWidth="1"/>
    <col min="12766" max="12766" width="9.453125" style="58" customWidth="1"/>
    <col min="12767" max="12767" width="11.453125" style="58" customWidth="1"/>
    <col min="12768" max="12768" width="9.453125" style="58" customWidth="1"/>
    <col min="12769" max="12769" width="8.453125" style="58" customWidth="1"/>
    <col min="12770" max="12770" width="8.453125" style="58" bestFit="1" customWidth="1"/>
    <col min="12771" max="12771" width="8" style="58" customWidth="1"/>
    <col min="12772" max="12772" width="7.54296875" style="58" customWidth="1"/>
    <col min="12773" max="12773" width="8.81640625" style="58" bestFit="1" customWidth="1"/>
    <col min="12774" max="12774" width="7.54296875" style="58" bestFit="1" customWidth="1"/>
    <col min="12775" max="12775" width="8.453125" style="58" bestFit="1" customWidth="1"/>
    <col min="12776" max="12776" width="8.453125" style="58" customWidth="1"/>
    <col min="12777" max="12777" width="9.81640625" style="58" customWidth="1"/>
    <col min="12778" max="12778" width="7.1796875" style="58" bestFit="1" customWidth="1"/>
    <col min="12779" max="12780" width="9" style="58" bestFit="1" customWidth="1"/>
    <col min="12781" max="12782" width="8.81640625" style="58"/>
    <col min="12783" max="12783" width="8.453125" style="58" bestFit="1" customWidth="1"/>
    <col min="12784" max="12784" width="8.54296875" style="58" bestFit="1" customWidth="1"/>
    <col min="12785" max="12785" width="7.1796875" style="58" bestFit="1" customWidth="1"/>
    <col min="12786" max="12788" width="8.81640625" style="58"/>
    <col min="12789" max="12789" width="13.81640625" style="58" customWidth="1"/>
    <col min="12790" max="13020" width="8.81640625" style="58"/>
    <col min="13021" max="13021" width="11.453125" style="58" customWidth="1"/>
    <col min="13022" max="13022" width="9.453125" style="58" customWidth="1"/>
    <col min="13023" max="13023" width="11.453125" style="58" customWidth="1"/>
    <col min="13024" max="13024" width="9.453125" style="58" customWidth="1"/>
    <col min="13025" max="13025" width="8.453125" style="58" customWidth="1"/>
    <col min="13026" max="13026" width="8.453125" style="58" bestFit="1" customWidth="1"/>
    <col min="13027" max="13027" width="8" style="58" customWidth="1"/>
    <col min="13028" max="13028" width="7.54296875" style="58" customWidth="1"/>
    <col min="13029" max="13029" width="8.81640625" style="58" bestFit="1" customWidth="1"/>
    <col min="13030" max="13030" width="7.54296875" style="58" bestFit="1" customWidth="1"/>
    <col min="13031" max="13031" width="8.453125" style="58" bestFit="1" customWidth="1"/>
    <col min="13032" max="13032" width="8.453125" style="58" customWidth="1"/>
    <col min="13033" max="13033" width="9.81640625" style="58" customWidth="1"/>
    <col min="13034" max="13034" width="7.1796875" style="58" bestFit="1" customWidth="1"/>
    <col min="13035" max="13036" width="9" style="58" bestFit="1" customWidth="1"/>
    <col min="13037" max="13038" width="8.81640625" style="58"/>
    <col min="13039" max="13039" width="8.453125" style="58" bestFit="1" customWidth="1"/>
    <col min="13040" max="13040" width="8.54296875" style="58" bestFit="1" customWidth="1"/>
    <col min="13041" max="13041" width="7.1796875" style="58" bestFit="1" customWidth="1"/>
    <col min="13042" max="13044" width="8.81640625" style="58"/>
    <col min="13045" max="13045" width="13.81640625" style="58" customWidth="1"/>
    <col min="13046" max="13276" width="8.81640625" style="58"/>
    <col min="13277" max="13277" width="11.453125" style="58" customWidth="1"/>
    <col min="13278" max="13278" width="9.453125" style="58" customWidth="1"/>
    <col min="13279" max="13279" width="11.453125" style="58" customWidth="1"/>
    <col min="13280" max="13280" width="9.453125" style="58" customWidth="1"/>
    <col min="13281" max="13281" width="8.453125" style="58" customWidth="1"/>
    <col min="13282" max="13282" width="8.453125" style="58" bestFit="1" customWidth="1"/>
    <col min="13283" max="13283" width="8" style="58" customWidth="1"/>
    <col min="13284" max="13284" width="7.54296875" style="58" customWidth="1"/>
    <col min="13285" max="13285" width="8.81640625" style="58" bestFit="1" customWidth="1"/>
    <col min="13286" max="13286" width="7.54296875" style="58" bestFit="1" customWidth="1"/>
    <col min="13287" max="13287" width="8.453125" style="58" bestFit="1" customWidth="1"/>
    <col min="13288" max="13288" width="8.453125" style="58" customWidth="1"/>
    <col min="13289" max="13289" width="9.81640625" style="58" customWidth="1"/>
    <col min="13290" max="13290" width="7.1796875" style="58" bestFit="1" customWidth="1"/>
    <col min="13291" max="13292" width="9" style="58" bestFit="1" customWidth="1"/>
    <col min="13293" max="13294" width="8.81640625" style="58"/>
    <col min="13295" max="13295" width="8.453125" style="58" bestFit="1" customWidth="1"/>
    <col min="13296" max="13296" width="8.54296875" style="58" bestFit="1" customWidth="1"/>
    <col min="13297" max="13297" width="7.1796875" style="58" bestFit="1" customWidth="1"/>
    <col min="13298" max="13300" width="8.81640625" style="58"/>
    <col min="13301" max="13301" width="13.81640625" style="58" customWidth="1"/>
    <col min="13302" max="13532" width="8.81640625" style="58"/>
    <col min="13533" max="13533" width="11.453125" style="58" customWidth="1"/>
    <col min="13534" max="13534" width="9.453125" style="58" customWidth="1"/>
    <col min="13535" max="13535" width="11.453125" style="58" customWidth="1"/>
    <col min="13536" max="13536" width="9.453125" style="58" customWidth="1"/>
    <col min="13537" max="13537" width="8.453125" style="58" customWidth="1"/>
    <col min="13538" max="13538" width="8.453125" style="58" bestFit="1" customWidth="1"/>
    <col min="13539" max="13539" width="8" style="58" customWidth="1"/>
    <col min="13540" max="13540" width="7.54296875" style="58" customWidth="1"/>
    <col min="13541" max="13541" width="8.81640625" style="58" bestFit="1" customWidth="1"/>
    <col min="13542" max="13542" width="7.54296875" style="58" bestFit="1" customWidth="1"/>
    <col min="13543" max="13543" width="8.453125" style="58" bestFit="1" customWidth="1"/>
    <col min="13544" max="13544" width="8.453125" style="58" customWidth="1"/>
    <col min="13545" max="13545" width="9.81640625" style="58" customWidth="1"/>
    <col min="13546" max="13546" width="7.1796875" style="58" bestFit="1" customWidth="1"/>
    <col min="13547" max="13548" width="9" style="58" bestFit="1" customWidth="1"/>
    <col min="13549" max="13550" width="8.81640625" style="58"/>
    <col min="13551" max="13551" width="8.453125" style="58" bestFit="1" customWidth="1"/>
    <col min="13552" max="13552" width="8.54296875" style="58" bestFit="1" customWidth="1"/>
    <col min="13553" max="13553" width="7.1796875" style="58" bestFit="1" customWidth="1"/>
    <col min="13554" max="13556" width="8.81640625" style="58"/>
    <col min="13557" max="13557" width="13.81640625" style="58" customWidth="1"/>
    <col min="13558" max="13788" width="8.81640625" style="58"/>
    <col min="13789" max="13789" width="11.453125" style="58" customWidth="1"/>
    <col min="13790" max="13790" width="9.453125" style="58" customWidth="1"/>
    <col min="13791" max="13791" width="11.453125" style="58" customWidth="1"/>
    <col min="13792" max="13792" width="9.453125" style="58" customWidth="1"/>
    <col min="13793" max="13793" width="8.453125" style="58" customWidth="1"/>
    <col min="13794" max="13794" width="8.453125" style="58" bestFit="1" customWidth="1"/>
    <col min="13795" max="13795" width="8" style="58" customWidth="1"/>
    <col min="13796" max="13796" width="7.54296875" style="58" customWidth="1"/>
    <col min="13797" max="13797" width="8.81640625" style="58" bestFit="1" customWidth="1"/>
    <col min="13798" max="13798" width="7.54296875" style="58" bestFit="1" customWidth="1"/>
    <col min="13799" max="13799" width="8.453125" style="58" bestFit="1" customWidth="1"/>
    <col min="13800" max="13800" width="8.453125" style="58" customWidth="1"/>
    <col min="13801" max="13801" width="9.81640625" style="58" customWidth="1"/>
    <col min="13802" max="13802" width="7.1796875" style="58" bestFit="1" customWidth="1"/>
    <col min="13803" max="13804" width="9" style="58" bestFit="1" customWidth="1"/>
    <col min="13805" max="13806" width="8.81640625" style="58"/>
    <col min="13807" max="13807" width="8.453125" style="58" bestFit="1" customWidth="1"/>
    <col min="13808" max="13808" width="8.54296875" style="58" bestFit="1" customWidth="1"/>
    <col min="13809" max="13809" width="7.1796875" style="58" bestFit="1" customWidth="1"/>
    <col min="13810" max="13812" width="8.81640625" style="58"/>
    <col min="13813" max="13813" width="13.81640625" style="58" customWidth="1"/>
    <col min="13814" max="14044" width="8.81640625" style="58"/>
    <col min="14045" max="14045" width="11.453125" style="58" customWidth="1"/>
    <col min="14046" max="14046" width="9.453125" style="58" customWidth="1"/>
    <col min="14047" max="14047" width="11.453125" style="58" customWidth="1"/>
    <col min="14048" max="14048" width="9.453125" style="58" customWidth="1"/>
    <col min="14049" max="14049" width="8.453125" style="58" customWidth="1"/>
    <col min="14050" max="14050" width="8.453125" style="58" bestFit="1" customWidth="1"/>
    <col min="14051" max="14051" width="8" style="58" customWidth="1"/>
    <col min="14052" max="14052" width="7.54296875" style="58" customWidth="1"/>
    <col min="14053" max="14053" width="8.81640625" style="58" bestFit="1" customWidth="1"/>
    <col min="14054" max="14054" width="7.54296875" style="58" bestFit="1" customWidth="1"/>
    <col min="14055" max="14055" width="8.453125" style="58" bestFit="1" customWidth="1"/>
    <col min="14056" max="14056" width="8.453125" style="58" customWidth="1"/>
    <col min="14057" max="14057" width="9.81640625" style="58" customWidth="1"/>
    <col min="14058" max="14058" width="7.1796875" style="58" bestFit="1" customWidth="1"/>
    <col min="14059" max="14060" width="9" style="58" bestFit="1" customWidth="1"/>
    <col min="14061" max="14062" width="8.81640625" style="58"/>
    <col min="14063" max="14063" width="8.453125" style="58" bestFit="1" customWidth="1"/>
    <col min="14064" max="14064" width="8.54296875" style="58" bestFit="1" customWidth="1"/>
    <col min="14065" max="14065" width="7.1796875" style="58" bestFit="1" customWidth="1"/>
    <col min="14066" max="14068" width="8.81640625" style="58"/>
    <col min="14069" max="14069" width="13.81640625" style="58" customWidth="1"/>
    <col min="14070" max="14300" width="8.81640625" style="58"/>
    <col min="14301" max="14301" width="11.453125" style="58" customWidth="1"/>
    <col min="14302" max="14302" width="9.453125" style="58" customWidth="1"/>
    <col min="14303" max="14303" width="11.453125" style="58" customWidth="1"/>
    <col min="14304" max="14304" width="9.453125" style="58" customWidth="1"/>
    <col min="14305" max="14305" width="8.453125" style="58" customWidth="1"/>
    <col min="14306" max="14306" width="8.453125" style="58" bestFit="1" customWidth="1"/>
    <col min="14307" max="14307" width="8" style="58" customWidth="1"/>
    <col min="14308" max="14308" width="7.54296875" style="58" customWidth="1"/>
    <col min="14309" max="14309" width="8.81640625" style="58" bestFit="1" customWidth="1"/>
    <col min="14310" max="14310" width="7.54296875" style="58" bestFit="1" customWidth="1"/>
    <col min="14311" max="14311" width="8.453125" style="58" bestFit="1" customWidth="1"/>
    <col min="14312" max="14312" width="8.453125" style="58" customWidth="1"/>
    <col min="14313" max="14313" width="9.81640625" style="58" customWidth="1"/>
    <col min="14314" max="14314" width="7.1796875" style="58" bestFit="1" customWidth="1"/>
    <col min="14315" max="14316" width="9" style="58" bestFit="1" customWidth="1"/>
    <col min="14317" max="14318" width="8.81640625" style="58"/>
    <col min="14319" max="14319" width="8.453125" style="58" bestFit="1" customWidth="1"/>
    <col min="14320" max="14320" width="8.54296875" style="58" bestFit="1" customWidth="1"/>
    <col min="14321" max="14321" width="7.1796875" style="58" bestFit="1" customWidth="1"/>
    <col min="14322" max="14324" width="8.81640625" style="58"/>
    <col min="14325" max="14325" width="13.81640625" style="58" customWidth="1"/>
    <col min="14326" max="14556" width="8.81640625" style="58"/>
    <col min="14557" max="14557" width="11.453125" style="58" customWidth="1"/>
    <col min="14558" max="14558" width="9.453125" style="58" customWidth="1"/>
    <col min="14559" max="14559" width="11.453125" style="58" customWidth="1"/>
    <col min="14560" max="14560" width="9.453125" style="58" customWidth="1"/>
    <col min="14561" max="14561" width="8.453125" style="58" customWidth="1"/>
    <col min="14562" max="14562" width="8.453125" style="58" bestFit="1" customWidth="1"/>
    <col min="14563" max="14563" width="8" style="58" customWidth="1"/>
    <col min="14564" max="14564" width="7.54296875" style="58" customWidth="1"/>
    <col min="14565" max="14565" width="8.81640625" style="58" bestFit="1" customWidth="1"/>
    <col min="14566" max="14566" width="7.54296875" style="58" bestFit="1" customWidth="1"/>
    <col min="14567" max="14567" width="8.453125" style="58" bestFit="1" customWidth="1"/>
    <col min="14568" max="14568" width="8.453125" style="58" customWidth="1"/>
    <col min="14569" max="14569" width="9.81640625" style="58" customWidth="1"/>
    <col min="14570" max="14570" width="7.1796875" style="58" bestFit="1" customWidth="1"/>
    <col min="14571" max="14572" width="9" style="58" bestFit="1" customWidth="1"/>
    <col min="14573" max="14574" width="8.81640625" style="58"/>
    <col min="14575" max="14575" width="8.453125" style="58" bestFit="1" customWidth="1"/>
    <col min="14576" max="14576" width="8.54296875" style="58" bestFit="1" customWidth="1"/>
    <col min="14577" max="14577" width="7.1796875" style="58" bestFit="1" customWidth="1"/>
    <col min="14578" max="14580" width="8.81640625" style="58"/>
    <col min="14581" max="14581" width="13.81640625" style="58" customWidth="1"/>
    <col min="14582" max="14812" width="8.81640625" style="58"/>
    <col min="14813" max="14813" width="11.453125" style="58" customWidth="1"/>
    <col min="14814" max="14814" width="9.453125" style="58" customWidth="1"/>
    <col min="14815" max="14815" width="11.453125" style="58" customWidth="1"/>
    <col min="14816" max="14816" width="9.453125" style="58" customWidth="1"/>
    <col min="14817" max="14817" width="8.453125" style="58" customWidth="1"/>
    <col min="14818" max="14818" width="8.453125" style="58" bestFit="1" customWidth="1"/>
    <col min="14819" max="14819" width="8" style="58" customWidth="1"/>
    <col min="14820" max="14820" width="7.54296875" style="58" customWidth="1"/>
    <col min="14821" max="14821" width="8.81640625" style="58" bestFit="1" customWidth="1"/>
    <col min="14822" max="14822" width="7.54296875" style="58" bestFit="1" customWidth="1"/>
    <col min="14823" max="14823" width="8.453125" style="58" bestFit="1" customWidth="1"/>
    <col min="14824" max="14824" width="8.453125" style="58" customWidth="1"/>
    <col min="14825" max="14825" width="9.81640625" style="58" customWidth="1"/>
    <col min="14826" max="14826" width="7.1796875" style="58" bestFit="1" customWidth="1"/>
    <col min="14827" max="14828" width="9" style="58" bestFit="1" customWidth="1"/>
    <col min="14829" max="14830" width="8.81640625" style="58"/>
    <col min="14831" max="14831" width="8.453125" style="58" bestFit="1" customWidth="1"/>
    <col min="14832" max="14832" width="8.54296875" style="58" bestFit="1" customWidth="1"/>
    <col min="14833" max="14833" width="7.1796875" style="58" bestFit="1" customWidth="1"/>
    <col min="14834" max="14836" width="8.81640625" style="58"/>
    <col min="14837" max="14837" width="13.81640625" style="58" customWidth="1"/>
    <col min="14838" max="15068" width="8.81640625" style="58"/>
    <col min="15069" max="15069" width="11.453125" style="58" customWidth="1"/>
    <col min="15070" max="15070" width="9.453125" style="58" customWidth="1"/>
    <col min="15071" max="15071" width="11.453125" style="58" customWidth="1"/>
    <col min="15072" max="15072" width="9.453125" style="58" customWidth="1"/>
    <col min="15073" max="15073" width="8.453125" style="58" customWidth="1"/>
    <col min="15074" max="15074" width="8.453125" style="58" bestFit="1" customWidth="1"/>
    <col min="15075" max="15075" width="8" style="58" customWidth="1"/>
    <col min="15076" max="15076" width="7.54296875" style="58" customWidth="1"/>
    <col min="15077" max="15077" width="8.81640625" style="58" bestFit="1" customWidth="1"/>
    <col min="15078" max="15078" width="7.54296875" style="58" bestFit="1" customWidth="1"/>
    <col min="15079" max="15079" width="8.453125" style="58" bestFit="1" customWidth="1"/>
    <col min="15080" max="15080" width="8.453125" style="58" customWidth="1"/>
    <col min="15081" max="15081" width="9.81640625" style="58" customWidth="1"/>
    <col min="15082" max="15082" width="7.1796875" style="58" bestFit="1" customWidth="1"/>
    <col min="15083" max="15084" width="9" style="58" bestFit="1" customWidth="1"/>
    <col min="15085" max="15086" width="8.81640625" style="58"/>
    <col min="15087" max="15087" width="8.453125" style="58" bestFit="1" customWidth="1"/>
    <col min="15088" max="15088" width="8.54296875" style="58" bestFit="1" customWidth="1"/>
    <col min="15089" max="15089" width="7.1796875" style="58" bestFit="1" customWidth="1"/>
    <col min="15090" max="15092" width="8.81640625" style="58"/>
    <col min="15093" max="15093" width="13.81640625" style="58" customWidth="1"/>
    <col min="15094" max="15324" width="8.81640625" style="58"/>
    <col min="15325" max="15325" width="11.453125" style="58" customWidth="1"/>
    <col min="15326" max="15326" width="9.453125" style="58" customWidth="1"/>
    <col min="15327" max="15327" width="11.453125" style="58" customWidth="1"/>
    <col min="15328" max="15328" width="9.453125" style="58" customWidth="1"/>
    <col min="15329" max="15329" width="8.453125" style="58" customWidth="1"/>
    <col min="15330" max="15330" width="8.453125" style="58" bestFit="1" customWidth="1"/>
    <col min="15331" max="15331" width="8" style="58" customWidth="1"/>
    <col min="15332" max="15332" width="7.54296875" style="58" customWidth="1"/>
    <col min="15333" max="15333" width="8.81640625" style="58" bestFit="1" customWidth="1"/>
    <col min="15334" max="15334" width="7.54296875" style="58" bestFit="1" customWidth="1"/>
    <col min="15335" max="15335" width="8.453125" style="58" bestFit="1" customWidth="1"/>
    <col min="15336" max="15336" width="8.453125" style="58" customWidth="1"/>
    <col min="15337" max="15337" width="9.81640625" style="58" customWidth="1"/>
    <col min="15338" max="15338" width="7.1796875" style="58" bestFit="1" customWidth="1"/>
    <col min="15339" max="15340" width="9" style="58" bestFit="1" customWidth="1"/>
    <col min="15341" max="15342" width="8.81640625" style="58"/>
    <col min="15343" max="15343" width="8.453125" style="58" bestFit="1" customWidth="1"/>
    <col min="15344" max="15344" width="8.54296875" style="58" bestFit="1" customWidth="1"/>
    <col min="15345" max="15345" width="7.1796875" style="58" bestFit="1" customWidth="1"/>
    <col min="15346" max="15348" width="8.81640625" style="58"/>
    <col min="15349" max="15349" width="13.81640625" style="58" customWidth="1"/>
    <col min="15350" max="15580" width="8.81640625" style="58"/>
    <col min="15581" max="15581" width="11.453125" style="58" customWidth="1"/>
    <col min="15582" max="15582" width="9.453125" style="58" customWidth="1"/>
    <col min="15583" max="15583" width="11.453125" style="58" customWidth="1"/>
    <col min="15584" max="15584" width="9.453125" style="58" customWidth="1"/>
    <col min="15585" max="15585" width="8.453125" style="58" customWidth="1"/>
    <col min="15586" max="15586" width="8.453125" style="58" bestFit="1" customWidth="1"/>
    <col min="15587" max="15587" width="8" style="58" customWidth="1"/>
    <col min="15588" max="15588" width="7.54296875" style="58" customWidth="1"/>
    <col min="15589" max="15589" width="8.81640625" style="58" bestFit="1" customWidth="1"/>
    <col min="15590" max="15590" width="7.54296875" style="58" bestFit="1" customWidth="1"/>
    <col min="15591" max="15591" width="8.453125" style="58" bestFit="1" customWidth="1"/>
    <col min="15592" max="15592" width="8.453125" style="58" customWidth="1"/>
    <col min="15593" max="15593" width="9.81640625" style="58" customWidth="1"/>
    <col min="15594" max="15594" width="7.1796875" style="58" bestFit="1" customWidth="1"/>
    <col min="15595" max="15596" width="9" style="58" bestFit="1" customWidth="1"/>
    <col min="15597" max="15598" width="8.81640625" style="58"/>
    <col min="15599" max="15599" width="8.453125" style="58" bestFit="1" customWidth="1"/>
    <col min="15600" max="15600" width="8.54296875" style="58" bestFit="1" customWidth="1"/>
    <col min="15601" max="15601" width="7.1796875" style="58" bestFit="1" customWidth="1"/>
    <col min="15602" max="15604" width="8.81640625" style="58"/>
    <col min="15605" max="15605" width="13.81640625" style="58" customWidth="1"/>
    <col min="15606" max="15836" width="8.81640625" style="58"/>
    <col min="15837" max="15837" width="11.453125" style="58" customWidth="1"/>
    <col min="15838" max="15838" width="9.453125" style="58" customWidth="1"/>
    <col min="15839" max="15839" width="11.453125" style="58" customWidth="1"/>
    <col min="15840" max="15840" width="9.453125" style="58" customWidth="1"/>
    <col min="15841" max="15841" width="8.453125" style="58" customWidth="1"/>
    <col min="15842" max="15842" width="8.453125" style="58" bestFit="1" customWidth="1"/>
    <col min="15843" max="15843" width="8" style="58" customWidth="1"/>
    <col min="15844" max="15844" width="7.54296875" style="58" customWidth="1"/>
    <col min="15845" max="15845" width="8.81640625" style="58" bestFit="1" customWidth="1"/>
    <col min="15846" max="15846" width="7.54296875" style="58" bestFit="1" customWidth="1"/>
    <col min="15847" max="15847" width="8.453125" style="58" bestFit="1" customWidth="1"/>
    <col min="15848" max="15848" width="8.453125" style="58" customWidth="1"/>
    <col min="15849" max="15849" width="9.81640625" style="58" customWidth="1"/>
    <col min="15850" max="15850" width="7.1796875" style="58" bestFit="1" customWidth="1"/>
    <col min="15851" max="15852" width="9" style="58" bestFit="1" customWidth="1"/>
    <col min="15853" max="15854" width="8.81640625" style="58"/>
    <col min="15855" max="15855" width="8.453125" style="58" bestFit="1" customWidth="1"/>
    <col min="15856" max="15856" width="8.54296875" style="58" bestFit="1" customWidth="1"/>
    <col min="15857" max="15857" width="7.1796875" style="58" bestFit="1" customWidth="1"/>
    <col min="15858" max="15860" width="8.81640625" style="58"/>
    <col min="15861" max="15861" width="13.81640625" style="58" customWidth="1"/>
    <col min="15862" max="16092" width="8.81640625" style="58"/>
    <col min="16093" max="16093" width="11.453125" style="58" customWidth="1"/>
    <col min="16094" max="16094" width="9.453125" style="58" customWidth="1"/>
    <col min="16095" max="16095" width="11.453125" style="58" customWidth="1"/>
    <col min="16096" max="16096" width="9.453125" style="58" customWidth="1"/>
    <col min="16097" max="16097" width="8.453125" style="58" customWidth="1"/>
    <col min="16098" max="16098" width="8.453125" style="58" bestFit="1" customWidth="1"/>
    <col min="16099" max="16099" width="8" style="58" customWidth="1"/>
    <col min="16100" max="16100" width="7.54296875" style="58" customWidth="1"/>
    <col min="16101" max="16101" width="8.81640625" style="58" bestFit="1" customWidth="1"/>
    <col min="16102" max="16102" width="7.54296875" style="58" bestFit="1" customWidth="1"/>
    <col min="16103" max="16103" width="8.453125" style="58" bestFit="1" customWidth="1"/>
    <col min="16104" max="16104" width="8.453125" style="58" customWidth="1"/>
    <col min="16105" max="16105" width="9.81640625" style="58" customWidth="1"/>
    <col min="16106" max="16106" width="7.1796875" style="58" bestFit="1" customWidth="1"/>
    <col min="16107" max="16108" width="9" style="58" bestFit="1" customWidth="1"/>
    <col min="16109" max="16110" width="8.81640625" style="58"/>
    <col min="16111" max="16111" width="8.453125" style="58" bestFit="1" customWidth="1"/>
    <col min="16112" max="16112" width="8.54296875" style="58" bestFit="1" customWidth="1"/>
    <col min="16113" max="16113" width="7.1796875" style="58" bestFit="1" customWidth="1"/>
    <col min="16114" max="16116" width="8.81640625" style="58"/>
    <col min="16117" max="16117" width="13.81640625" style="58" customWidth="1"/>
    <col min="16118" max="16384" width="8.81640625" style="58"/>
  </cols>
  <sheetData>
    <row r="1" spans="1:14" s="51" customFormat="1" ht="55.5" customHeight="1" x14ac:dyDescent="0.35">
      <c r="A1" s="46" t="s">
        <v>46</v>
      </c>
      <c r="B1" s="47" t="s">
        <v>47</v>
      </c>
      <c r="C1" s="47" t="s">
        <v>48</v>
      </c>
      <c r="D1" s="48" t="s">
        <v>39</v>
      </c>
      <c r="E1" s="48" t="s">
        <v>49</v>
      </c>
      <c r="F1" s="48" t="s">
        <v>50</v>
      </c>
      <c r="G1" s="49"/>
      <c r="H1" s="50" t="s">
        <v>51</v>
      </c>
      <c r="I1" s="51" t="s">
        <v>52</v>
      </c>
      <c r="J1" s="51" t="s">
        <v>53</v>
      </c>
      <c r="K1" s="20" t="s">
        <v>59</v>
      </c>
      <c r="L1" s="19" t="s">
        <v>35</v>
      </c>
    </row>
    <row r="2" spans="1:14" x14ac:dyDescent="0.35">
      <c r="A2" s="52">
        <v>500000001</v>
      </c>
      <c r="B2" s="53" t="s">
        <v>54</v>
      </c>
      <c r="C2" s="53" t="s">
        <v>55</v>
      </c>
      <c r="D2" s="54">
        <v>1</v>
      </c>
      <c r="E2" s="55">
        <v>4</v>
      </c>
      <c r="F2" s="55">
        <v>0</v>
      </c>
      <c r="G2" s="56"/>
      <c r="H2" s="57">
        <v>180</v>
      </c>
      <c r="I2" s="58">
        <v>2.2200000000000002</v>
      </c>
      <c r="J2" s="59">
        <v>205</v>
      </c>
      <c r="K2" s="15">
        <v>211.54367333926723</v>
      </c>
      <c r="L2" s="15">
        <v>-6.5436733392672295</v>
      </c>
      <c r="M2" s="70" t="s">
        <v>60</v>
      </c>
      <c r="N2" s="71">
        <v>14.8584034</v>
      </c>
    </row>
    <row r="3" spans="1:14" x14ac:dyDescent="0.35">
      <c r="A3" s="52">
        <v>500000002</v>
      </c>
      <c r="B3" s="53" t="s">
        <v>54</v>
      </c>
      <c r="C3" s="53" t="s">
        <v>55</v>
      </c>
      <c r="D3" s="54">
        <v>2</v>
      </c>
      <c r="E3" s="55">
        <v>4</v>
      </c>
      <c r="F3" s="55">
        <v>1</v>
      </c>
      <c r="G3" s="56"/>
      <c r="H3" s="57">
        <v>178</v>
      </c>
      <c r="I3" s="58">
        <v>3.22</v>
      </c>
      <c r="J3" s="59">
        <v>230</v>
      </c>
      <c r="K3" s="15">
        <v>224.68528165401588</v>
      </c>
      <c r="L3" s="15">
        <v>5.3147183459841187</v>
      </c>
    </row>
    <row r="4" spans="1:14" x14ac:dyDescent="0.35">
      <c r="A4" s="52">
        <v>500000003</v>
      </c>
      <c r="B4" s="53" t="s">
        <v>54</v>
      </c>
      <c r="C4" s="53" t="s">
        <v>55</v>
      </c>
      <c r="D4" s="54">
        <v>3</v>
      </c>
      <c r="E4" s="55">
        <v>4</v>
      </c>
      <c r="F4" s="55">
        <v>0</v>
      </c>
      <c r="G4" s="56"/>
      <c r="H4" s="57">
        <v>178</v>
      </c>
      <c r="I4" s="58">
        <v>3.5</v>
      </c>
      <c r="J4" s="59">
        <v>222</v>
      </c>
      <c r="K4" s="15">
        <v>229.68712551691249</v>
      </c>
      <c r="L4" s="15">
        <v>-7.6871255169124879</v>
      </c>
    </row>
    <row r="5" spans="1:14" x14ac:dyDescent="0.35">
      <c r="A5" s="52">
        <v>500000004</v>
      </c>
      <c r="B5" s="53" t="s">
        <v>54</v>
      </c>
      <c r="C5" s="53" t="s">
        <v>55</v>
      </c>
      <c r="D5" s="54">
        <v>4</v>
      </c>
      <c r="E5" s="55">
        <v>4</v>
      </c>
      <c r="F5" s="55">
        <v>0</v>
      </c>
      <c r="G5" s="56"/>
      <c r="H5" s="57">
        <v>175</v>
      </c>
      <c r="I5" s="58">
        <v>2.98</v>
      </c>
      <c r="J5" s="59">
        <v>213</v>
      </c>
      <c r="K5" s="15">
        <v>213.31480726385277</v>
      </c>
      <c r="L5" s="15">
        <v>-0.3148072638527708</v>
      </c>
    </row>
    <row r="6" spans="1:14" x14ac:dyDescent="0.35">
      <c r="A6" s="52">
        <v>500000005</v>
      </c>
      <c r="B6" s="53" t="s">
        <v>54</v>
      </c>
      <c r="C6" s="53" t="s">
        <v>55</v>
      </c>
      <c r="D6" s="54">
        <v>5</v>
      </c>
      <c r="E6" s="55">
        <v>4</v>
      </c>
      <c r="F6" s="55">
        <v>0</v>
      </c>
      <c r="G6" s="56"/>
      <c r="H6" s="57">
        <v>177</v>
      </c>
      <c r="I6" s="58">
        <v>3.88</v>
      </c>
      <c r="J6" s="59">
        <v>230</v>
      </c>
      <c r="K6" s="15">
        <v>234.11428230447405</v>
      </c>
      <c r="L6" s="15">
        <v>-4.1142823044740453</v>
      </c>
    </row>
    <row r="7" spans="1:14" x14ac:dyDescent="0.35">
      <c r="A7" s="52">
        <v>500000006</v>
      </c>
      <c r="B7" s="53" t="s">
        <v>54</v>
      </c>
      <c r="C7" s="53" t="s">
        <v>55</v>
      </c>
      <c r="D7" s="54">
        <v>6</v>
      </c>
      <c r="E7" s="55">
        <v>4</v>
      </c>
      <c r="F7" s="55">
        <v>1</v>
      </c>
      <c r="G7" s="56"/>
      <c r="H7" s="57">
        <v>178</v>
      </c>
      <c r="I7" s="58">
        <v>3.04</v>
      </c>
      <c r="J7" s="59">
        <v>234</v>
      </c>
      <c r="K7" s="15">
        <v>221.46981059929661</v>
      </c>
      <c r="L7" s="15">
        <v>12.530189400703392</v>
      </c>
    </row>
    <row r="8" spans="1:14" x14ac:dyDescent="0.35">
      <c r="A8" s="52">
        <v>500000007</v>
      </c>
      <c r="B8" s="53" t="s">
        <v>54</v>
      </c>
      <c r="C8" s="53" t="s">
        <v>55</v>
      </c>
      <c r="D8" s="54">
        <v>7</v>
      </c>
      <c r="E8" s="55">
        <v>4</v>
      </c>
      <c r="F8" s="55">
        <v>1</v>
      </c>
      <c r="G8" s="56"/>
      <c r="H8" s="57">
        <v>178</v>
      </c>
      <c r="I8" s="58">
        <v>3.11</v>
      </c>
      <c r="J8" s="59">
        <v>226</v>
      </c>
      <c r="K8" s="15">
        <v>222.72027156502077</v>
      </c>
      <c r="L8" s="15">
        <v>3.2797284349792335</v>
      </c>
    </row>
    <row r="9" spans="1:14" x14ac:dyDescent="0.35">
      <c r="A9" s="52">
        <v>500000008</v>
      </c>
      <c r="B9" s="53" t="s">
        <v>54</v>
      </c>
      <c r="C9" s="53" t="s">
        <v>55</v>
      </c>
      <c r="D9" s="54">
        <v>8</v>
      </c>
      <c r="E9" s="55">
        <v>4</v>
      </c>
      <c r="F9" s="55">
        <v>0</v>
      </c>
      <c r="G9" s="60"/>
      <c r="H9" s="57">
        <v>178</v>
      </c>
      <c r="I9" s="58">
        <v>3.21</v>
      </c>
      <c r="J9" s="59">
        <v>244</v>
      </c>
      <c r="K9" s="27">
        <v>224.50664437319813</v>
      </c>
      <c r="L9" s="27">
        <v>19.493355626801872</v>
      </c>
    </row>
    <row r="10" spans="1:14" x14ac:dyDescent="0.35">
      <c r="A10" s="52">
        <v>500000009</v>
      </c>
      <c r="B10" s="53" t="s">
        <v>54</v>
      </c>
      <c r="C10" s="53" t="s">
        <v>55</v>
      </c>
      <c r="D10" s="54">
        <v>9</v>
      </c>
      <c r="E10" s="55">
        <v>4</v>
      </c>
      <c r="F10" s="55">
        <v>0</v>
      </c>
      <c r="G10" s="60"/>
      <c r="H10" s="57">
        <v>175</v>
      </c>
      <c r="I10" s="58">
        <v>1.82</v>
      </c>
      <c r="J10" s="59">
        <v>187</v>
      </c>
      <c r="K10" s="15">
        <v>192.59288268899536</v>
      </c>
      <c r="L10" s="15">
        <v>-5.5928826889953598</v>
      </c>
    </row>
    <row r="11" spans="1:14" x14ac:dyDescent="0.35">
      <c r="A11" s="52">
        <v>500000010</v>
      </c>
      <c r="B11" s="53" t="s">
        <v>54</v>
      </c>
      <c r="C11" s="53" t="s">
        <v>55</v>
      </c>
      <c r="D11" s="54">
        <v>10</v>
      </c>
      <c r="E11" s="55">
        <v>4</v>
      </c>
      <c r="F11" s="55">
        <v>1</v>
      </c>
      <c r="G11" s="60"/>
      <c r="H11" s="57">
        <v>174</v>
      </c>
      <c r="I11" s="58">
        <v>2.33</v>
      </c>
      <c r="J11" s="59">
        <v>202</v>
      </c>
      <c r="K11" s="15">
        <v>199.34232412718745</v>
      </c>
      <c r="L11" s="15">
        <v>2.6576758728125469</v>
      </c>
    </row>
    <row r="12" spans="1:14" x14ac:dyDescent="0.35">
      <c r="A12" s="52">
        <v>500000011</v>
      </c>
      <c r="B12" s="53" t="s">
        <v>54</v>
      </c>
      <c r="C12" s="53" t="s">
        <v>55</v>
      </c>
      <c r="D12" s="54">
        <v>11</v>
      </c>
      <c r="E12" s="55">
        <v>4</v>
      </c>
      <c r="F12" s="55">
        <v>1</v>
      </c>
      <c r="G12" s="60"/>
      <c r="H12" s="57">
        <v>173</v>
      </c>
      <c r="I12" s="58">
        <v>2.4500000000000002</v>
      </c>
      <c r="J12" s="59">
        <v>190</v>
      </c>
      <c r="K12" s="15">
        <v>199.1249116134878</v>
      </c>
      <c r="L12" s="15">
        <v>-9.1249116134877966</v>
      </c>
    </row>
    <row r="13" spans="1:14" x14ac:dyDescent="0.35">
      <c r="A13" s="52">
        <v>500000012</v>
      </c>
      <c r="B13" s="53" t="s">
        <v>54</v>
      </c>
      <c r="C13" s="53" t="s">
        <v>55</v>
      </c>
      <c r="D13" s="54">
        <v>12</v>
      </c>
      <c r="E13" s="55">
        <v>4</v>
      </c>
      <c r="F13" s="55">
        <v>0</v>
      </c>
      <c r="G13" s="60"/>
      <c r="H13" s="57">
        <v>175</v>
      </c>
      <c r="I13" s="58">
        <v>2.99</v>
      </c>
      <c r="J13" s="59">
        <v>207</v>
      </c>
      <c r="K13" s="15">
        <v>213.4934445446705</v>
      </c>
      <c r="L13" s="15">
        <v>-6.4934445446704956</v>
      </c>
    </row>
    <row r="14" spans="1:14" x14ac:dyDescent="0.35">
      <c r="A14" s="52">
        <v>500000013</v>
      </c>
      <c r="B14" s="53" t="s">
        <v>54</v>
      </c>
      <c r="C14" s="53" t="s">
        <v>55</v>
      </c>
      <c r="D14" s="54">
        <v>13</v>
      </c>
      <c r="E14" s="55">
        <v>4</v>
      </c>
      <c r="F14" s="55">
        <v>0</v>
      </c>
      <c r="G14" s="60"/>
      <c r="H14" s="57">
        <v>173</v>
      </c>
      <c r="I14" s="58">
        <v>2</v>
      </c>
      <c r="J14" s="59">
        <v>187</v>
      </c>
      <c r="K14" s="15">
        <v>191.08623397668967</v>
      </c>
      <c r="L14" s="15">
        <v>-4.0862339766896696</v>
      </c>
    </row>
    <row r="15" spans="1:14" x14ac:dyDescent="0.35">
      <c r="A15" s="52">
        <v>500000014</v>
      </c>
      <c r="B15" s="53" t="s">
        <v>54</v>
      </c>
      <c r="C15" s="53" t="s">
        <v>55</v>
      </c>
      <c r="D15" s="54">
        <v>14</v>
      </c>
      <c r="E15" s="55">
        <v>4</v>
      </c>
      <c r="F15" s="55">
        <v>1</v>
      </c>
      <c r="G15" s="60"/>
      <c r="H15" s="57">
        <v>178</v>
      </c>
      <c r="I15" s="58">
        <v>2</v>
      </c>
      <c r="J15" s="59">
        <v>234</v>
      </c>
      <c r="K15" s="27">
        <v>202.89153339425204</v>
      </c>
      <c r="L15" s="27">
        <v>31.108466605747964</v>
      </c>
    </row>
    <row r="16" spans="1:14" x14ac:dyDescent="0.35">
      <c r="A16" s="52">
        <v>500000015</v>
      </c>
      <c r="B16" s="53" t="s">
        <v>54</v>
      </c>
      <c r="C16" s="53" t="s">
        <v>55</v>
      </c>
      <c r="D16" s="54">
        <v>15</v>
      </c>
      <c r="E16" s="55">
        <v>4</v>
      </c>
      <c r="F16" s="55">
        <v>0</v>
      </c>
      <c r="G16" s="56"/>
      <c r="H16" s="57">
        <v>178</v>
      </c>
      <c r="I16" s="58">
        <v>1.99</v>
      </c>
      <c r="J16" s="59">
        <v>230</v>
      </c>
      <c r="K16" s="27">
        <v>202.71289611343428</v>
      </c>
      <c r="L16" s="27">
        <v>27.287103886565717</v>
      </c>
    </row>
    <row r="17" spans="1:12" x14ac:dyDescent="0.35">
      <c r="A17" s="52">
        <v>500000016</v>
      </c>
      <c r="B17" s="53" t="s">
        <v>54</v>
      </c>
      <c r="C17" s="53" t="s">
        <v>55</v>
      </c>
      <c r="D17" s="54">
        <v>16</v>
      </c>
      <c r="E17" s="55">
        <v>4</v>
      </c>
      <c r="F17" s="55">
        <v>0</v>
      </c>
      <c r="G17" s="60"/>
      <c r="H17" s="57">
        <v>178</v>
      </c>
      <c r="I17" s="58">
        <v>1.8</v>
      </c>
      <c r="J17" s="59">
        <v>178</v>
      </c>
      <c r="K17" s="27">
        <v>199.31878777789728</v>
      </c>
      <c r="L17" s="27">
        <v>-21.318787777897285</v>
      </c>
    </row>
    <row r="18" spans="1:12" x14ac:dyDescent="0.35">
      <c r="A18" s="52">
        <v>500000017</v>
      </c>
      <c r="B18" s="53" t="s">
        <v>54</v>
      </c>
      <c r="C18" s="53" t="s">
        <v>55</v>
      </c>
      <c r="D18" s="54">
        <v>17</v>
      </c>
      <c r="E18" s="55">
        <v>4</v>
      </c>
      <c r="F18" s="55">
        <v>0</v>
      </c>
      <c r="G18" s="60"/>
      <c r="H18" s="57">
        <v>175</v>
      </c>
      <c r="I18" s="58">
        <v>2.1</v>
      </c>
      <c r="J18" s="59">
        <v>210</v>
      </c>
      <c r="K18" s="15">
        <v>197.59472655189197</v>
      </c>
      <c r="L18" s="15">
        <v>12.405273448108034</v>
      </c>
    </row>
    <row r="19" spans="1:12" x14ac:dyDescent="0.35">
      <c r="A19" s="52">
        <v>500000018</v>
      </c>
      <c r="B19" s="53" t="s">
        <v>54</v>
      </c>
      <c r="C19" s="53" t="s">
        <v>55</v>
      </c>
      <c r="D19" s="54">
        <v>18</v>
      </c>
      <c r="E19" s="55">
        <v>4</v>
      </c>
      <c r="F19" s="55">
        <v>0</v>
      </c>
      <c r="G19" s="56"/>
      <c r="H19" s="57">
        <v>174</v>
      </c>
      <c r="I19" s="58">
        <v>3.44</v>
      </c>
      <c r="J19" s="59">
        <v>195</v>
      </c>
      <c r="K19" s="27">
        <v>219.17106229795621</v>
      </c>
      <c r="L19" s="27">
        <v>-24.171062297956212</v>
      </c>
    </row>
    <row r="20" spans="1:12" x14ac:dyDescent="0.35">
      <c r="A20" s="52">
        <v>500000019</v>
      </c>
      <c r="B20" s="53" t="s">
        <v>54</v>
      </c>
      <c r="C20" s="53" t="s">
        <v>55</v>
      </c>
      <c r="D20" s="54">
        <v>19</v>
      </c>
      <c r="E20" s="55">
        <v>4</v>
      </c>
      <c r="F20" s="55">
        <v>1</v>
      </c>
      <c r="G20" s="60"/>
      <c r="H20" s="57">
        <v>173</v>
      </c>
      <c r="I20" s="58">
        <v>2.1</v>
      </c>
      <c r="J20" s="59">
        <v>178</v>
      </c>
      <c r="K20" s="27">
        <v>192.87260678486703</v>
      </c>
      <c r="L20" s="27">
        <v>-14.872606784867031</v>
      </c>
    </row>
    <row r="21" spans="1:12" x14ac:dyDescent="0.35">
      <c r="A21" s="52">
        <v>500000020</v>
      </c>
      <c r="B21" s="53" t="s">
        <v>54</v>
      </c>
      <c r="C21" s="53" t="s">
        <v>55</v>
      </c>
      <c r="D21" s="54">
        <v>20</v>
      </c>
      <c r="E21" s="55">
        <v>4</v>
      </c>
      <c r="F21" s="55">
        <v>0</v>
      </c>
      <c r="G21" s="60"/>
      <c r="H21" s="57">
        <v>178</v>
      </c>
      <c r="I21" s="58">
        <v>3.18</v>
      </c>
      <c r="J21" s="59">
        <v>234</v>
      </c>
      <c r="K21" s="15">
        <v>223.97073253074493</v>
      </c>
      <c r="L21" s="15">
        <v>10.029267469255075</v>
      </c>
    </row>
    <row r="22" spans="1:12" x14ac:dyDescent="0.35">
      <c r="A22" s="52">
        <v>500000021</v>
      </c>
      <c r="B22" s="53" t="s">
        <v>54</v>
      </c>
      <c r="C22" s="53" t="s">
        <v>55</v>
      </c>
      <c r="D22" s="54">
        <v>21</v>
      </c>
      <c r="E22" s="55">
        <v>4</v>
      </c>
      <c r="F22" s="55">
        <v>1</v>
      </c>
      <c r="G22" s="60"/>
      <c r="H22" s="57">
        <v>176</v>
      </c>
      <c r="I22" s="58">
        <v>3</v>
      </c>
      <c r="J22" s="59">
        <v>244</v>
      </c>
      <c r="K22" s="27">
        <v>216.03314170900074</v>
      </c>
      <c r="L22" s="27">
        <v>27.966858290999255</v>
      </c>
    </row>
    <row r="23" spans="1:12" x14ac:dyDescent="0.35">
      <c r="A23" s="52">
        <v>500000022</v>
      </c>
      <c r="B23" s="53" t="s">
        <v>54</v>
      </c>
      <c r="C23" s="53" t="s">
        <v>55</v>
      </c>
      <c r="D23" s="54">
        <v>22</v>
      </c>
      <c r="E23" s="55">
        <v>4</v>
      </c>
      <c r="F23" s="55">
        <v>0</v>
      </c>
      <c r="G23" s="60"/>
      <c r="H23" s="57">
        <v>177</v>
      </c>
      <c r="I23" s="58">
        <v>2.67</v>
      </c>
      <c r="J23" s="59">
        <v>213</v>
      </c>
      <c r="K23" s="15">
        <v>212.49917132552793</v>
      </c>
      <c r="L23" s="15">
        <v>0.50082867447207491</v>
      </c>
    </row>
    <row r="24" spans="1:12" x14ac:dyDescent="0.35">
      <c r="A24" s="52">
        <v>500000023</v>
      </c>
      <c r="B24" s="53" t="s">
        <v>54</v>
      </c>
      <c r="C24" s="53" t="s">
        <v>55</v>
      </c>
      <c r="D24" s="54">
        <v>23</v>
      </c>
      <c r="E24" s="55">
        <v>4</v>
      </c>
      <c r="F24" s="55">
        <v>1</v>
      </c>
      <c r="G24" s="60"/>
      <c r="H24" s="57">
        <v>180</v>
      </c>
      <c r="I24" s="58">
        <v>2.89</v>
      </c>
      <c r="J24" s="59">
        <v>222</v>
      </c>
      <c r="K24" s="15">
        <v>223.51237115405556</v>
      </c>
      <c r="L24" s="15">
        <v>-1.5123711540555576</v>
      </c>
    </row>
    <row r="25" spans="1:12" x14ac:dyDescent="0.35">
      <c r="A25" s="52">
        <v>500000024</v>
      </c>
      <c r="B25" s="53" t="s">
        <v>54</v>
      </c>
      <c r="C25" s="53" t="s">
        <v>55</v>
      </c>
      <c r="D25" s="54">
        <v>24</v>
      </c>
      <c r="E25" s="55">
        <v>4</v>
      </c>
      <c r="F25" s="55">
        <v>0</v>
      </c>
      <c r="G25" s="60"/>
      <c r="H25" s="57">
        <v>180</v>
      </c>
      <c r="I25" s="58">
        <v>2.41</v>
      </c>
      <c r="J25" s="59">
        <v>230</v>
      </c>
      <c r="K25" s="15">
        <v>214.93778167480423</v>
      </c>
      <c r="L25" s="15">
        <v>15.062218325195772</v>
      </c>
    </row>
    <row r="26" spans="1:12" x14ac:dyDescent="0.35">
      <c r="A26" s="52">
        <v>500000025</v>
      </c>
      <c r="B26" s="53" t="s">
        <v>54</v>
      </c>
      <c r="C26" s="53" t="s">
        <v>55</v>
      </c>
      <c r="D26" s="54">
        <v>25</v>
      </c>
      <c r="E26" s="55">
        <v>4</v>
      </c>
      <c r="F26" s="55">
        <v>1</v>
      </c>
      <c r="G26" s="60"/>
      <c r="H26" s="57">
        <v>180</v>
      </c>
      <c r="I26" s="58">
        <v>2.33</v>
      </c>
      <c r="J26" s="59">
        <v>210</v>
      </c>
      <c r="K26" s="15">
        <v>213.50868342826232</v>
      </c>
      <c r="L26" s="15">
        <v>-3.5086834282623158</v>
      </c>
    </row>
    <row r="27" spans="1:12" x14ac:dyDescent="0.35">
      <c r="A27" s="52">
        <v>500000026</v>
      </c>
      <c r="B27" s="53" t="s">
        <v>54</v>
      </c>
      <c r="C27" s="53" t="s">
        <v>55</v>
      </c>
      <c r="D27" s="54">
        <v>26</v>
      </c>
      <c r="E27" s="55">
        <v>4</v>
      </c>
      <c r="F27" s="55">
        <v>0</v>
      </c>
      <c r="G27" s="60"/>
      <c r="H27" s="57">
        <v>179</v>
      </c>
      <c r="I27" s="58">
        <v>2.97</v>
      </c>
      <c r="J27" s="59">
        <v>239</v>
      </c>
      <c r="K27" s="27">
        <v>222.58040951708495</v>
      </c>
      <c r="L27" s="27">
        <v>16.419590482915055</v>
      </c>
    </row>
    <row r="28" spans="1:12" x14ac:dyDescent="0.35">
      <c r="A28" s="52">
        <v>500000027</v>
      </c>
      <c r="B28" s="53" t="s">
        <v>54</v>
      </c>
      <c r="C28" s="53" t="s">
        <v>55</v>
      </c>
      <c r="D28" s="54">
        <v>27</v>
      </c>
      <c r="E28" s="55">
        <v>4</v>
      </c>
      <c r="F28" s="55">
        <v>1</v>
      </c>
      <c r="G28" s="60"/>
      <c r="H28" s="57">
        <v>178</v>
      </c>
      <c r="I28" s="58">
        <v>2.4500000000000002</v>
      </c>
      <c r="J28" s="59">
        <v>219</v>
      </c>
      <c r="K28" s="15">
        <v>210.93021103105016</v>
      </c>
      <c r="L28" s="15">
        <v>8.0697889689498368</v>
      </c>
    </row>
    <row r="29" spans="1:12" x14ac:dyDescent="0.35">
      <c r="A29" s="52">
        <v>500000028</v>
      </c>
      <c r="B29" s="53" t="s">
        <v>54</v>
      </c>
      <c r="C29" s="53" t="s">
        <v>55</v>
      </c>
      <c r="D29" s="54">
        <v>28</v>
      </c>
      <c r="E29" s="55">
        <v>4</v>
      </c>
      <c r="F29" s="55">
        <v>0</v>
      </c>
      <c r="G29" s="56"/>
      <c r="H29" s="57">
        <v>180</v>
      </c>
      <c r="I29" s="58">
        <v>3.04</v>
      </c>
      <c r="J29" s="59">
        <v>226</v>
      </c>
      <c r="K29" s="15">
        <v>226.1919303663216</v>
      </c>
      <c r="L29" s="15">
        <v>-0.19193036632159988</v>
      </c>
    </row>
    <row r="30" spans="1:12" x14ac:dyDescent="0.35">
      <c r="A30" s="52">
        <v>500000029</v>
      </c>
      <c r="B30" s="53" t="s">
        <v>54</v>
      </c>
      <c r="C30" s="53" t="s">
        <v>55</v>
      </c>
      <c r="D30" s="54">
        <v>29</v>
      </c>
      <c r="E30" s="55">
        <v>4</v>
      </c>
      <c r="F30" s="55">
        <v>0</v>
      </c>
      <c r="G30" s="56"/>
      <c r="H30" s="57">
        <v>178</v>
      </c>
      <c r="I30" s="58">
        <v>3.06</v>
      </c>
      <c r="J30" s="59">
        <v>234</v>
      </c>
      <c r="K30" s="15">
        <v>221.82708516093209</v>
      </c>
      <c r="L30" s="15">
        <v>12.172914839067914</v>
      </c>
    </row>
    <row r="31" spans="1:12" x14ac:dyDescent="0.35">
      <c r="A31" s="52">
        <v>500000030</v>
      </c>
      <c r="B31" s="53" t="s">
        <v>54</v>
      </c>
      <c r="C31" s="53" t="s">
        <v>55</v>
      </c>
      <c r="D31" s="54">
        <v>30</v>
      </c>
      <c r="E31" s="55">
        <v>4</v>
      </c>
      <c r="F31" s="55">
        <v>1</v>
      </c>
      <c r="G31" s="56"/>
      <c r="H31" s="57">
        <v>178</v>
      </c>
      <c r="I31" s="58">
        <v>2.33</v>
      </c>
      <c r="J31" s="59">
        <v>200</v>
      </c>
      <c r="K31" s="15">
        <v>208.78656366123732</v>
      </c>
      <c r="L31" s="15">
        <v>-8.7865636612373237</v>
      </c>
    </row>
    <row r="32" spans="1:12" x14ac:dyDescent="0.35">
      <c r="A32" s="52">
        <v>500000031</v>
      </c>
      <c r="B32" s="53" t="s">
        <v>54</v>
      </c>
      <c r="C32" s="53" t="s">
        <v>55</v>
      </c>
      <c r="D32" s="54">
        <v>31</v>
      </c>
      <c r="E32" s="55">
        <v>4</v>
      </c>
      <c r="F32" s="55">
        <v>1</v>
      </c>
      <c r="G32" s="56"/>
      <c r="H32" s="57">
        <v>175</v>
      </c>
      <c r="I32" s="58">
        <v>3.56</v>
      </c>
      <c r="J32" s="59">
        <v>226</v>
      </c>
      <c r="K32" s="15">
        <v>223.67576955128146</v>
      </c>
      <c r="L32" s="15">
        <v>2.3242304487185379</v>
      </c>
    </row>
    <row r="33" spans="1:12" x14ac:dyDescent="0.35">
      <c r="A33" s="52">
        <v>500000032</v>
      </c>
      <c r="B33" s="53" t="s">
        <v>54</v>
      </c>
      <c r="C33" s="53" t="s">
        <v>55</v>
      </c>
      <c r="D33" s="54">
        <v>32</v>
      </c>
      <c r="E33" s="55">
        <v>4</v>
      </c>
      <c r="F33" s="55">
        <v>0</v>
      </c>
      <c r="G33" s="56"/>
      <c r="H33" s="57">
        <v>173</v>
      </c>
      <c r="I33" s="58">
        <v>3.7</v>
      </c>
      <c r="J33" s="59">
        <v>216</v>
      </c>
      <c r="K33" s="15">
        <v>221.45457171570484</v>
      </c>
      <c r="L33" s="15">
        <v>-5.4545717157048443</v>
      </c>
    </row>
    <row r="34" spans="1:12" x14ac:dyDescent="0.35">
      <c r="A34" s="52">
        <v>500000033</v>
      </c>
      <c r="B34" s="53" t="s">
        <v>54</v>
      </c>
      <c r="C34" s="53" t="s">
        <v>55</v>
      </c>
      <c r="D34" s="54">
        <v>33</v>
      </c>
      <c r="E34" s="55">
        <v>4</v>
      </c>
      <c r="F34" s="55">
        <v>0</v>
      </c>
      <c r="G34" s="56"/>
      <c r="H34" s="57">
        <v>178</v>
      </c>
      <c r="I34" s="58">
        <v>2.13</v>
      </c>
      <c r="J34" s="59">
        <v>210</v>
      </c>
      <c r="K34" s="15">
        <v>205.2138180448826</v>
      </c>
      <c r="L34" s="15">
        <v>4.7861819551173994</v>
      </c>
    </row>
    <row r="35" spans="1:12" x14ac:dyDescent="0.35">
      <c r="A35" s="52">
        <v>500000034</v>
      </c>
      <c r="B35" s="53" t="s">
        <v>54</v>
      </c>
      <c r="C35" s="53" t="s">
        <v>55</v>
      </c>
      <c r="D35" s="54">
        <v>34</v>
      </c>
      <c r="E35" s="55">
        <v>4</v>
      </c>
      <c r="F35" s="55">
        <v>1</v>
      </c>
      <c r="G35" s="56"/>
      <c r="H35" s="57">
        <v>178</v>
      </c>
      <c r="I35" s="58">
        <v>2.0099999999999998</v>
      </c>
      <c r="J35" s="59">
        <v>207</v>
      </c>
      <c r="K35" s="15">
        <v>203.07017067506976</v>
      </c>
      <c r="L35" s="15">
        <v>3.929829324930239</v>
      </c>
    </row>
    <row r="36" spans="1:12" x14ac:dyDescent="0.35">
      <c r="A36" s="52">
        <v>500000035</v>
      </c>
      <c r="B36" s="53" t="s">
        <v>54</v>
      </c>
      <c r="C36" s="53" t="s">
        <v>55</v>
      </c>
      <c r="D36" s="54">
        <v>35</v>
      </c>
      <c r="E36" s="55">
        <v>4</v>
      </c>
      <c r="F36" s="55">
        <v>0</v>
      </c>
      <c r="G36" s="56"/>
      <c r="H36" s="57">
        <v>178</v>
      </c>
      <c r="I36" s="58">
        <v>2.14</v>
      </c>
      <c r="J36" s="59">
        <v>222</v>
      </c>
      <c r="K36" s="27">
        <v>205.39245532570033</v>
      </c>
      <c r="L36" s="27">
        <v>16.607544674299675</v>
      </c>
    </row>
    <row r="37" spans="1:12" x14ac:dyDescent="0.35">
      <c r="A37" s="52">
        <v>500000036</v>
      </c>
      <c r="B37" s="53" t="s">
        <v>54</v>
      </c>
      <c r="C37" s="53" t="s">
        <v>55</v>
      </c>
      <c r="D37" s="54">
        <v>36</v>
      </c>
      <c r="E37" s="55">
        <v>4</v>
      </c>
      <c r="F37" s="55">
        <v>0</v>
      </c>
      <c r="G37" s="56"/>
      <c r="H37" s="57">
        <v>175</v>
      </c>
      <c r="I37" s="58">
        <v>2.99</v>
      </c>
      <c r="J37" s="59">
        <v>219</v>
      </c>
      <c r="K37" s="15">
        <v>213.4934445446705</v>
      </c>
      <c r="L37" s="15">
        <v>5.5065554553295044</v>
      </c>
    </row>
    <row r="38" spans="1:12" x14ac:dyDescent="0.35">
      <c r="A38" s="52">
        <v>500000037</v>
      </c>
      <c r="B38" s="53" t="s">
        <v>54</v>
      </c>
      <c r="C38" s="53" t="s">
        <v>55</v>
      </c>
      <c r="D38" s="54">
        <v>37</v>
      </c>
      <c r="E38" s="55">
        <v>4</v>
      </c>
      <c r="F38" s="55">
        <v>0</v>
      </c>
      <c r="G38" s="56"/>
      <c r="H38" s="57">
        <v>180</v>
      </c>
      <c r="I38" s="58">
        <v>3</v>
      </c>
      <c r="J38" s="59">
        <v>239</v>
      </c>
      <c r="K38" s="15">
        <v>225.47738124305067</v>
      </c>
      <c r="L38" s="15">
        <v>13.522618756949328</v>
      </c>
    </row>
    <row r="39" spans="1:12" x14ac:dyDescent="0.35">
      <c r="A39" s="52">
        <v>500000038</v>
      </c>
      <c r="B39" s="53" t="s">
        <v>54</v>
      </c>
      <c r="C39" s="53" t="s">
        <v>55</v>
      </c>
      <c r="D39" s="54">
        <v>38</v>
      </c>
      <c r="E39" s="55">
        <v>4</v>
      </c>
      <c r="F39" s="55">
        <v>1</v>
      </c>
      <c r="G39" s="56"/>
      <c r="H39" s="57">
        <v>173</v>
      </c>
      <c r="I39" s="58">
        <v>2.87</v>
      </c>
      <c r="J39" s="59">
        <v>202</v>
      </c>
      <c r="K39" s="15">
        <v>206.62767740783272</v>
      </c>
      <c r="L39" s="15">
        <v>-4.6276774078327207</v>
      </c>
    </row>
    <row r="40" spans="1:12" x14ac:dyDescent="0.35">
      <c r="A40" s="52">
        <v>500000039</v>
      </c>
      <c r="B40" s="53" t="s">
        <v>54</v>
      </c>
      <c r="C40" s="53" t="s">
        <v>55</v>
      </c>
      <c r="D40" s="54">
        <v>39</v>
      </c>
      <c r="E40" s="55">
        <v>4</v>
      </c>
      <c r="F40" s="55">
        <v>0</v>
      </c>
      <c r="G40" s="56"/>
      <c r="H40" s="57">
        <v>175</v>
      </c>
      <c r="I40" s="58">
        <v>2.0099999999999998</v>
      </c>
      <c r="J40" s="59">
        <v>202</v>
      </c>
      <c r="K40" s="15">
        <v>195.98699102453233</v>
      </c>
      <c r="L40" s="15">
        <v>6.0130089754676703</v>
      </c>
    </row>
    <row r="41" spans="1:12" x14ac:dyDescent="0.35">
      <c r="A41" s="52">
        <v>500000040</v>
      </c>
      <c r="B41" s="53" t="s">
        <v>54</v>
      </c>
      <c r="C41" s="53" t="s">
        <v>55</v>
      </c>
      <c r="D41" s="54">
        <v>40</v>
      </c>
      <c r="E41" s="55">
        <v>4</v>
      </c>
      <c r="F41" s="55">
        <v>0</v>
      </c>
      <c r="G41" s="56"/>
      <c r="H41" s="57">
        <v>173</v>
      </c>
      <c r="I41" s="58">
        <v>2.94</v>
      </c>
      <c r="J41" s="59">
        <v>213</v>
      </c>
      <c r="K41" s="15">
        <v>207.87813837355688</v>
      </c>
      <c r="L41" s="15">
        <v>5.1218616264431205</v>
      </c>
    </row>
    <row r="42" spans="1:12" x14ac:dyDescent="0.35">
      <c r="A42" s="52">
        <v>500000041</v>
      </c>
      <c r="B42" s="53" t="s">
        <v>54</v>
      </c>
      <c r="C42" s="53" t="s">
        <v>55</v>
      </c>
      <c r="D42" s="54">
        <v>41</v>
      </c>
      <c r="E42" s="55">
        <v>4</v>
      </c>
      <c r="F42" s="55">
        <v>1</v>
      </c>
      <c r="G42" s="56"/>
      <c r="H42" s="57">
        <v>178</v>
      </c>
      <c r="I42" s="58">
        <v>3.67</v>
      </c>
      <c r="J42" s="59">
        <v>230</v>
      </c>
      <c r="K42" s="15">
        <v>232.72395929081401</v>
      </c>
      <c r="L42" s="15">
        <v>-2.7239592908140082</v>
      </c>
    </row>
    <row r="43" spans="1:12" x14ac:dyDescent="0.35">
      <c r="A43" s="52">
        <v>500000042</v>
      </c>
      <c r="B43" s="53" t="s">
        <v>54</v>
      </c>
      <c r="C43" s="53" t="s">
        <v>55</v>
      </c>
      <c r="D43" s="54">
        <v>42</v>
      </c>
      <c r="E43" s="55">
        <v>4</v>
      </c>
      <c r="F43" s="55">
        <v>1</v>
      </c>
      <c r="G43" s="56"/>
      <c r="H43" s="57">
        <v>178</v>
      </c>
      <c r="I43" s="58">
        <v>2.65</v>
      </c>
      <c r="J43" s="59">
        <v>210</v>
      </c>
      <c r="K43" s="15">
        <v>214.50295664740489</v>
      </c>
      <c r="L43" s="15">
        <v>-4.5029566474048863</v>
      </c>
    </row>
    <row r="44" spans="1:12" x14ac:dyDescent="0.35">
      <c r="A44" s="52">
        <v>500000043</v>
      </c>
      <c r="B44" s="53" t="s">
        <v>54</v>
      </c>
      <c r="C44" s="53" t="s">
        <v>55</v>
      </c>
      <c r="D44" s="54">
        <v>43</v>
      </c>
      <c r="E44" s="55">
        <v>4</v>
      </c>
      <c r="F44" s="55">
        <v>0</v>
      </c>
      <c r="G44" s="56"/>
      <c r="H44" s="57">
        <v>178</v>
      </c>
      <c r="I44" s="58">
        <v>3.42</v>
      </c>
      <c r="J44" s="59">
        <v>216</v>
      </c>
      <c r="K44" s="15">
        <v>228.2580272703706</v>
      </c>
      <c r="L44" s="15">
        <v>-12.258027270370604</v>
      </c>
    </row>
    <row r="45" spans="1:12" x14ac:dyDescent="0.35">
      <c r="A45" s="52">
        <v>500000044</v>
      </c>
      <c r="B45" s="53" t="s">
        <v>54</v>
      </c>
      <c r="C45" s="53" t="s">
        <v>55</v>
      </c>
      <c r="D45" s="54">
        <v>44</v>
      </c>
      <c r="E45" s="55">
        <v>4</v>
      </c>
      <c r="F45" s="55">
        <v>1</v>
      </c>
      <c r="G45" s="56"/>
      <c r="H45" s="57">
        <v>178</v>
      </c>
      <c r="I45" s="58">
        <v>3.23</v>
      </c>
      <c r="J45" s="59">
        <v>222</v>
      </c>
      <c r="K45" s="15">
        <v>224.86391893483361</v>
      </c>
      <c r="L45" s="15">
        <v>-2.863918934833606</v>
      </c>
    </row>
    <row r="46" spans="1:12" x14ac:dyDescent="0.35">
      <c r="A46" s="52">
        <v>500000045</v>
      </c>
      <c r="B46" s="53" t="s">
        <v>54</v>
      </c>
      <c r="C46" s="53" t="s">
        <v>55</v>
      </c>
      <c r="D46" s="54">
        <v>45</v>
      </c>
      <c r="E46" s="55">
        <v>4</v>
      </c>
      <c r="F46" s="55">
        <v>0</v>
      </c>
      <c r="G46" s="56"/>
      <c r="H46" s="57">
        <v>179</v>
      </c>
      <c r="I46" s="58">
        <v>3.45</v>
      </c>
      <c r="J46" s="59">
        <v>239</v>
      </c>
      <c r="K46" s="15">
        <v>231.1549989963363</v>
      </c>
      <c r="L46" s="15">
        <v>7.8450010036636968</v>
      </c>
    </row>
    <row r="47" spans="1:12" x14ac:dyDescent="0.35">
      <c r="A47" s="52">
        <v>500000046</v>
      </c>
      <c r="B47" s="53" t="s">
        <v>54</v>
      </c>
      <c r="C47" s="53" t="s">
        <v>55</v>
      </c>
      <c r="D47" s="54">
        <v>46</v>
      </c>
      <c r="E47" s="55">
        <v>4</v>
      </c>
      <c r="F47" s="55">
        <v>0</v>
      </c>
      <c r="G47" s="56"/>
      <c r="H47" s="57">
        <v>177</v>
      </c>
      <c r="I47" s="58">
        <v>2.88</v>
      </c>
      <c r="J47" s="59">
        <v>226</v>
      </c>
      <c r="K47" s="15">
        <v>216.2505542227004</v>
      </c>
      <c r="L47" s="15">
        <v>9.7494457772995986</v>
      </c>
    </row>
    <row r="48" spans="1:12" x14ac:dyDescent="0.35">
      <c r="A48" s="52">
        <v>500000047</v>
      </c>
      <c r="B48" s="53" t="s">
        <v>54</v>
      </c>
      <c r="C48" s="53" t="s">
        <v>55</v>
      </c>
      <c r="D48" s="54">
        <v>47</v>
      </c>
      <c r="E48" s="55">
        <v>4</v>
      </c>
      <c r="F48" s="55">
        <v>0</v>
      </c>
      <c r="G48" s="56"/>
      <c r="H48" s="57">
        <v>172</v>
      </c>
      <c r="I48" s="58">
        <v>1.83</v>
      </c>
      <c r="J48" s="59">
        <v>181</v>
      </c>
      <c r="K48" s="15">
        <v>185.68834031927565</v>
      </c>
      <c r="L48" s="15">
        <v>-4.6883403192756532</v>
      </c>
    </row>
    <row r="49" spans="1:12" x14ac:dyDescent="0.35">
      <c r="A49" s="52">
        <v>500000048</v>
      </c>
      <c r="B49" s="53" t="s">
        <v>54</v>
      </c>
      <c r="C49" s="53" t="s">
        <v>55</v>
      </c>
      <c r="D49" s="54">
        <v>48</v>
      </c>
      <c r="E49" s="55">
        <v>4</v>
      </c>
      <c r="F49" s="55">
        <v>1</v>
      </c>
      <c r="G49" s="56"/>
      <c r="H49" s="57">
        <v>176</v>
      </c>
      <c r="I49" s="58">
        <v>1.85</v>
      </c>
      <c r="J49" s="59">
        <v>198</v>
      </c>
      <c r="K49" s="15">
        <v>195.48985441496106</v>
      </c>
      <c r="L49" s="15">
        <v>2.5101455850389414</v>
      </c>
    </row>
    <row r="50" spans="1:12" x14ac:dyDescent="0.35">
      <c r="A50" s="52">
        <v>500000049</v>
      </c>
      <c r="B50" s="53" t="s">
        <v>54</v>
      </c>
      <c r="C50" s="53" t="s">
        <v>55</v>
      </c>
      <c r="D50" s="54">
        <v>49</v>
      </c>
      <c r="E50" s="55">
        <v>4</v>
      </c>
      <c r="F50" s="55">
        <v>0</v>
      </c>
      <c r="G50" s="56"/>
      <c r="H50" s="57">
        <v>177</v>
      </c>
      <c r="I50" s="58">
        <v>2.34</v>
      </c>
      <c r="J50" s="59">
        <v>202</v>
      </c>
      <c r="K50" s="15">
        <v>206.60414105854261</v>
      </c>
      <c r="L50" s="15">
        <v>-4.6041410585426092</v>
      </c>
    </row>
    <row r="51" spans="1:12" x14ac:dyDescent="0.35">
      <c r="A51" s="52">
        <v>500000050</v>
      </c>
      <c r="B51" s="53" t="s">
        <v>54</v>
      </c>
      <c r="C51" s="53" t="s">
        <v>55</v>
      </c>
      <c r="D51" s="54">
        <v>50</v>
      </c>
      <c r="E51" s="55">
        <v>4</v>
      </c>
      <c r="F51" s="55">
        <v>0</v>
      </c>
      <c r="G51" s="56"/>
      <c r="H51" s="57">
        <v>180</v>
      </c>
      <c r="I51" s="58">
        <v>2.67</v>
      </c>
      <c r="J51" s="59">
        <v>216</v>
      </c>
      <c r="K51" s="15">
        <v>219.58235097606536</v>
      </c>
      <c r="L51" s="15">
        <v>-3.5823509760653565</v>
      </c>
    </row>
    <row r="52" spans="1:12" x14ac:dyDescent="0.35">
      <c r="A52" s="52">
        <v>500000051</v>
      </c>
      <c r="B52" s="53" t="s">
        <v>54</v>
      </c>
      <c r="C52" s="53" t="s">
        <v>55</v>
      </c>
      <c r="D52" s="54">
        <v>51</v>
      </c>
      <c r="E52" s="55">
        <v>4</v>
      </c>
      <c r="F52" s="55">
        <v>1</v>
      </c>
      <c r="G52" s="56"/>
      <c r="H52" s="57">
        <v>180</v>
      </c>
      <c r="I52" s="58">
        <v>3.2</v>
      </c>
      <c r="J52" s="59">
        <v>226</v>
      </c>
      <c r="K52" s="15">
        <v>229.0501268594054</v>
      </c>
      <c r="L52" s="15">
        <v>-3.0501268594053954</v>
      </c>
    </row>
    <row r="53" spans="1:12" x14ac:dyDescent="0.35">
      <c r="A53" s="52">
        <v>500000052</v>
      </c>
      <c r="B53" s="53" t="s">
        <v>54</v>
      </c>
      <c r="C53" s="53" t="s">
        <v>55</v>
      </c>
      <c r="D53" s="54">
        <v>52</v>
      </c>
      <c r="E53" s="55">
        <v>4</v>
      </c>
      <c r="F53" s="55">
        <v>1</v>
      </c>
      <c r="G53" s="56"/>
      <c r="H53" s="57">
        <v>178</v>
      </c>
      <c r="I53" s="58">
        <v>2.34</v>
      </c>
      <c r="J53" s="59">
        <v>210</v>
      </c>
      <c r="K53" s="15">
        <v>208.96520094205505</v>
      </c>
      <c r="L53" s="15">
        <v>1.0347990579449515</v>
      </c>
    </row>
    <row r="54" spans="1:12" x14ac:dyDescent="0.35">
      <c r="A54" s="52">
        <v>500000053</v>
      </c>
      <c r="B54" s="53" t="s">
        <v>54</v>
      </c>
      <c r="C54" s="53" t="s">
        <v>55</v>
      </c>
      <c r="D54" s="54">
        <v>53</v>
      </c>
      <c r="E54" s="55">
        <v>4</v>
      </c>
      <c r="F54" s="55">
        <v>1</v>
      </c>
      <c r="G54" s="56"/>
      <c r="H54" s="57">
        <v>180</v>
      </c>
      <c r="I54" s="58">
        <v>3.91</v>
      </c>
      <c r="J54" s="59">
        <v>250</v>
      </c>
      <c r="K54" s="15">
        <v>241.73337379746468</v>
      </c>
      <c r="L54" s="15">
        <v>8.2666262025353205</v>
      </c>
    </row>
    <row r="55" spans="1:12" x14ac:dyDescent="0.35">
      <c r="A55" s="52">
        <v>500000054</v>
      </c>
      <c r="B55" s="53" t="s">
        <v>54</v>
      </c>
      <c r="C55" s="53" t="s">
        <v>55</v>
      </c>
      <c r="D55" s="54">
        <v>54</v>
      </c>
      <c r="E55" s="55">
        <v>4</v>
      </c>
      <c r="F55" s="55">
        <v>0</v>
      </c>
      <c r="G55" s="56"/>
      <c r="H55" s="57">
        <v>178</v>
      </c>
      <c r="I55" s="58">
        <v>1.98</v>
      </c>
      <c r="J55" s="59">
        <v>195</v>
      </c>
      <c r="K55" s="15">
        <v>202.53425883261656</v>
      </c>
      <c r="L55" s="15">
        <v>-7.5342588326165583</v>
      </c>
    </row>
    <row r="56" spans="1:12" x14ac:dyDescent="0.35">
      <c r="A56" s="52">
        <v>500000055</v>
      </c>
      <c r="B56" s="53" t="s">
        <v>54</v>
      </c>
      <c r="C56" s="53" t="s">
        <v>55</v>
      </c>
      <c r="D56" s="54">
        <v>55</v>
      </c>
      <c r="E56" s="55">
        <v>4</v>
      </c>
      <c r="F56" s="55">
        <v>0</v>
      </c>
      <c r="G56" s="56"/>
      <c r="H56" s="57">
        <v>180</v>
      </c>
      <c r="I56" s="58">
        <v>2.76</v>
      </c>
      <c r="J56" s="59">
        <v>230</v>
      </c>
      <c r="K56" s="15">
        <v>221.19008650342499</v>
      </c>
      <c r="L56" s="15">
        <v>8.8099134965750068</v>
      </c>
    </row>
    <row r="57" spans="1:12" x14ac:dyDescent="0.35">
      <c r="A57" s="52">
        <v>500000056</v>
      </c>
      <c r="B57" s="53" t="s">
        <v>54</v>
      </c>
      <c r="C57" s="53" t="s">
        <v>55</v>
      </c>
      <c r="D57" s="54">
        <v>56</v>
      </c>
      <c r="E57" s="55">
        <v>4</v>
      </c>
      <c r="F57" s="55">
        <v>1</v>
      </c>
      <c r="G57" s="56"/>
      <c r="H57" s="57">
        <v>178</v>
      </c>
      <c r="I57" s="58">
        <v>2.2999999999999998</v>
      </c>
      <c r="J57" s="59">
        <v>222</v>
      </c>
      <c r="K57" s="15">
        <v>208.25065181878412</v>
      </c>
      <c r="L57" s="15">
        <v>13.749348181215879</v>
      </c>
    </row>
    <row r="58" spans="1:12" x14ac:dyDescent="0.35">
      <c r="A58" s="52">
        <v>500000057</v>
      </c>
      <c r="B58" s="53" t="s">
        <v>54</v>
      </c>
      <c r="C58" s="53" t="s">
        <v>55</v>
      </c>
      <c r="D58" s="54">
        <v>57</v>
      </c>
      <c r="E58" s="55">
        <v>5</v>
      </c>
      <c r="F58" s="55">
        <v>1</v>
      </c>
      <c r="G58" s="56"/>
      <c r="H58" s="57">
        <v>168</v>
      </c>
      <c r="I58" s="58">
        <v>1.92</v>
      </c>
      <c r="J58" s="59">
        <v>148</v>
      </c>
      <c r="K58" s="27">
        <v>177.85183631258542</v>
      </c>
      <c r="L58" s="27">
        <v>-29.851836312585419</v>
      </c>
    </row>
    <row r="59" spans="1:12" x14ac:dyDescent="0.35">
      <c r="A59" s="52">
        <v>500000058</v>
      </c>
      <c r="B59" s="53" t="s">
        <v>54</v>
      </c>
      <c r="C59" s="53" t="s">
        <v>55</v>
      </c>
      <c r="D59" s="54">
        <v>58</v>
      </c>
      <c r="E59" s="55">
        <v>5</v>
      </c>
      <c r="F59" s="55">
        <v>1</v>
      </c>
      <c r="G59" s="56"/>
      <c r="H59" s="57">
        <v>177</v>
      </c>
      <c r="I59" s="58">
        <v>2.65</v>
      </c>
      <c r="J59" s="59">
        <v>229</v>
      </c>
      <c r="K59" s="27">
        <v>212.14189676389245</v>
      </c>
      <c r="L59" s="27">
        <v>16.858103236107553</v>
      </c>
    </row>
    <row r="60" spans="1:12" x14ac:dyDescent="0.35">
      <c r="A60" s="52">
        <v>500000059</v>
      </c>
      <c r="B60" s="53" t="s">
        <v>54</v>
      </c>
      <c r="C60" s="53" t="s">
        <v>55</v>
      </c>
      <c r="D60" s="54">
        <v>59</v>
      </c>
      <c r="E60" s="55">
        <v>5</v>
      </c>
      <c r="F60" s="55">
        <v>0</v>
      </c>
      <c r="G60" s="56"/>
      <c r="H60" s="57">
        <v>173</v>
      </c>
      <c r="I60" s="58">
        <v>2.78</v>
      </c>
      <c r="J60" s="59">
        <v>214</v>
      </c>
      <c r="K60" s="15">
        <v>205.01994188047308</v>
      </c>
      <c r="L60" s="15">
        <v>8.980058119526916</v>
      </c>
    </row>
    <row r="61" spans="1:12" x14ac:dyDescent="0.35">
      <c r="A61" s="52">
        <v>500000060</v>
      </c>
      <c r="B61" s="53" t="s">
        <v>54</v>
      </c>
      <c r="C61" s="53" t="s">
        <v>55</v>
      </c>
      <c r="D61" s="54">
        <v>60</v>
      </c>
      <c r="E61" s="55">
        <v>5</v>
      </c>
      <c r="F61" s="55">
        <v>1</v>
      </c>
      <c r="G61" s="56"/>
      <c r="H61" s="57">
        <v>178</v>
      </c>
      <c r="I61" s="58">
        <v>3.23</v>
      </c>
      <c r="J61" s="59">
        <v>217</v>
      </c>
      <c r="K61" s="15">
        <v>224.86391893483361</v>
      </c>
      <c r="L61" s="15">
        <v>-7.863918934833606</v>
      </c>
    </row>
    <row r="62" spans="1:12" x14ac:dyDescent="0.35">
      <c r="A62" s="52">
        <v>500000061</v>
      </c>
      <c r="B62" s="53" t="s">
        <v>54</v>
      </c>
      <c r="C62" s="53" t="s">
        <v>55</v>
      </c>
      <c r="D62" s="54">
        <v>61</v>
      </c>
      <c r="E62" s="55">
        <v>5</v>
      </c>
      <c r="F62" s="55">
        <v>1</v>
      </c>
      <c r="G62" s="56"/>
      <c r="H62" s="57">
        <v>178</v>
      </c>
      <c r="I62" s="58">
        <v>2</v>
      </c>
      <c r="J62" s="59">
        <v>200</v>
      </c>
      <c r="K62" s="15">
        <v>202.89153339425204</v>
      </c>
      <c r="L62" s="15">
        <v>-2.8915333942520363</v>
      </c>
    </row>
    <row r="63" spans="1:12" x14ac:dyDescent="0.35">
      <c r="A63" s="52">
        <v>500000062</v>
      </c>
      <c r="B63" s="53" t="s">
        <v>54</v>
      </c>
      <c r="C63" s="53" t="s">
        <v>55</v>
      </c>
      <c r="D63" s="54">
        <v>62</v>
      </c>
      <c r="E63" s="55">
        <v>5</v>
      </c>
      <c r="F63" s="55">
        <v>1</v>
      </c>
      <c r="G63" s="56"/>
      <c r="H63" s="57">
        <v>178</v>
      </c>
      <c r="I63" s="58">
        <v>1.87</v>
      </c>
      <c r="J63" s="59">
        <v>173</v>
      </c>
      <c r="K63" s="27">
        <v>200.56924874362147</v>
      </c>
      <c r="L63" s="27">
        <v>-27.569248743621472</v>
      </c>
    </row>
    <row r="64" spans="1:12" x14ac:dyDescent="0.35">
      <c r="A64" s="52">
        <v>500000063</v>
      </c>
      <c r="B64" s="53" t="s">
        <v>54</v>
      </c>
      <c r="C64" s="53" t="s">
        <v>55</v>
      </c>
      <c r="D64" s="54">
        <v>63</v>
      </c>
      <c r="E64" s="55">
        <v>5</v>
      </c>
      <c r="F64" s="55">
        <v>0</v>
      </c>
      <c r="G64" s="56"/>
      <c r="H64" s="57">
        <v>175</v>
      </c>
      <c r="I64" s="58">
        <v>2.1</v>
      </c>
      <c r="J64" s="59">
        <v>203</v>
      </c>
      <c r="K64" s="15">
        <v>197.59472655189197</v>
      </c>
      <c r="L64" s="15">
        <v>5.4052734481080336</v>
      </c>
    </row>
    <row r="65" spans="1:12" x14ac:dyDescent="0.35">
      <c r="A65" s="52">
        <v>500000064</v>
      </c>
      <c r="B65" s="53" t="s">
        <v>54</v>
      </c>
      <c r="C65" s="53" t="s">
        <v>55</v>
      </c>
      <c r="D65" s="54">
        <v>64</v>
      </c>
      <c r="E65" s="55">
        <v>5</v>
      </c>
      <c r="F65" s="55">
        <v>1</v>
      </c>
      <c r="G65" s="56"/>
      <c r="H65" s="57">
        <v>174</v>
      </c>
      <c r="I65" s="58">
        <v>3.42</v>
      </c>
      <c r="J65" s="59">
        <v>217</v>
      </c>
      <c r="K65" s="15">
        <v>218.81378773632073</v>
      </c>
      <c r="L65" s="15">
        <v>-1.8137877363207338</v>
      </c>
    </row>
    <row r="66" spans="1:12" x14ac:dyDescent="0.35">
      <c r="A66" s="52">
        <v>500000065</v>
      </c>
      <c r="B66" s="53" t="s">
        <v>54</v>
      </c>
      <c r="C66" s="53" t="s">
        <v>55</v>
      </c>
      <c r="D66" s="54">
        <v>65</v>
      </c>
      <c r="E66" s="55">
        <v>5</v>
      </c>
      <c r="F66" s="55">
        <v>0</v>
      </c>
      <c r="G66" s="56"/>
      <c r="H66" s="57">
        <v>175</v>
      </c>
      <c r="I66" s="58">
        <v>2.1</v>
      </c>
      <c r="J66" s="59">
        <v>189</v>
      </c>
      <c r="K66" s="15">
        <v>197.59472655189197</v>
      </c>
      <c r="L66" s="15">
        <v>-8.5947265518919664</v>
      </c>
    </row>
    <row r="67" spans="1:12" x14ac:dyDescent="0.35">
      <c r="A67" s="52">
        <v>500000066</v>
      </c>
      <c r="B67" s="53" t="s">
        <v>54</v>
      </c>
      <c r="C67" s="53" t="s">
        <v>55</v>
      </c>
      <c r="D67" s="54">
        <v>66</v>
      </c>
      <c r="E67" s="55">
        <v>5</v>
      </c>
      <c r="F67" s="55">
        <v>0</v>
      </c>
      <c r="G67" s="56"/>
      <c r="H67" s="57">
        <v>180</v>
      </c>
      <c r="I67" s="58">
        <v>3.01</v>
      </c>
      <c r="J67" s="59">
        <v>225</v>
      </c>
      <c r="K67" s="15">
        <v>225.6560185238684</v>
      </c>
      <c r="L67" s="15">
        <v>-0.6560185238683971</v>
      </c>
    </row>
    <row r="68" spans="1:12" x14ac:dyDescent="0.35">
      <c r="A68" s="52">
        <v>500000067</v>
      </c>
      <c r="B68" s="53" t="s">
        <v>54</v>
      </c>
      <c r="C68" s="53" t="s">
        <v>55</v>
      </c>
      <c r="D68" s="54">
        <v>67</v>
      </c>
      <c r="E68" s="55">
        <v>5</v>
      </c>
      <c r="F68" s="55">
        <v>0</v>
      </c>
      <c r="G68" s="56"/>
      <c r="H68" s="57">
        <v>178</v>
      </c>
      <c r="I68" s="58">
        <v>2</v>
      </c>
      <c r="J68" s="59">
        <v>200</v>
      </c>
      <c r="K68" s="15">
        <v>202.89153339425204</v>
      </c>
      <c r="L68" s="15">
        <v>-2.8915333942520363</v>
      </c>
    </row>
    <row r="69" spans="1:12" x14ac:dyDescent="0.35">
      <c r="A69" s="52">
        <v>500000068</v>
      </c>
      <c r="B69" s="53" t="s">
        <v>54</v>
      </c>
      <c r="C69" s="53" t="s">
        <v>55</v>
      </c>
      <c r="D69" s="54">
        <v>68</v>
      </c>
      <c r="E69" s="55">
        <v>5</v>
      </c>
      <c r="F69" s="55">
        <v>1</v>
      </c>
      <c r="G69" s="56"/>
      <c r="H69" s="57">
        <v>178</v>
      </c>
      <c r="I69" s="58">
        <v>3.06</v>
      </c>
      <c r="J69" s="59">
        <v>221</v>
      </c>
      <c r="K69" s="15">
        <v>221.82708516093209</v>
      </c>
      <c r="L69" s="15">
        <v>-0.82708516093208573</v>
      </c>
    </row>
    <row r="70" spans="1:12" x14ac:dyDescent="0.35">
      <c r="A70" s="52">
        <v>500000069</v>
      </c>
      <c r="B70" s="53" t="s">
        <v>54</v>
      </c>
      <c r="C70" s="53" t="s">
        <v>55</v>
      </c>
      <c r="D70" s="54">
        <v>69</v>
      </c>
      <c r="E70" s="55">
        <v>5</v>
      </c>
      <c r="F70" s="55">
        <v>0</v>
      </c>
      <c r="G70" s="56"/>
      <c r="H70" s="57">
        <v>175</v>
      </c>
      <c r="I70" s="58">
        <v>2.88</v>
      </c>
      <c r="J70" s="59">
        <v>207</v>
      </c>
      <c r="K70" s="15">
        <v>211.52843445567541</v>
      </c>
      <c r="L70" s="15">
        <v>-4.5284344556754093</v>
      </c>
    </row>
    <row r="71" spans="1:12" x14ac:dyDescent="0.35">
      <c r="A71" s="52">
        <v>500000070</v>
      </c>
      <c r="B71" s="53" t="s">
        <v>54</v>
      </c>
      <c r="C71" s="53" t="s">
        <v>55</v>
      </c>
      <c r="D71" s="54">
        <v>70</v>
      </c>
      <c r="E71" s="55">
        <v>5</v>
      </c>
      <c r="F71" s="55">
        <v>1</v>
      </c>
      <c r="G71" s="56"/>
      <c r="H71" s="57">
        <v>174</v>
      </c>
      <c r="I71" s="58">
        <v>2.1</v>
      </c>
      <c r="J71" s="59">
        <v>186</v>
      </c>
      <c r="K71" s="15">
        <v>195.23366666837953</v>
      </c>
      <c r="L71" s="15">
        <v>-9.2336666683795272</v>
      </c>
    </row>
    <row r="72" spans="1:12" x14ac:dyDescent="0.35">
      <c r="A72" s="52">
        <v>500000071</v>
      </c>
      <c r="B72" s="53" t="s">
        <v>54</v>
      </c>
      <c r="C72" s="53" t="s">
        <v>55</v>
      </c>
      <c r="D72" s="54">
        <v>71</v>
      </c>
      <c r="E72" s="55">
        <v>5</v>
      </c>
      <c r="F72" s="55">
        <v>0</v>
      </c>
      <c r="G72" s="56"/>
      <c r="H72" s="57">
        <v>173</v>
      </c>
      <c r="I72" s="58">
        <v>2.0299999999999998</v>
      </c>
      <c r="J72" s="59">
        <v>193</v>
      </c>
      <c r="K72" s="15">
        <v>191.62214581914287</v>
      </c>
      <c r="L72" s="15">
        <v>1.3778541808571276</v>
      </c>
    </row>
    <row r="73" spans="1:12" x14ac:dyDescent="0.35">
      <c r="A73" s="52">
        <v>500000072</v>
      </c>
      <c r="B73" s="53" t="s">
        <v>54</v>
      </c>
      <c r="C73" s="53" t="s">
        <v>55</v>
      </c>
      <c r="D73" s="54">
        <v>72</v>
      </c>
      <c r="E73" s="55">
        <v>5</v>
      </c>
      <c r="F73" s="55">
        <v>1</v>
      </c>
      <c r="G73" s="56"/>
      <c r="H73" s="57">
        <v>178</v>
      </c>
      <c r="I73" s="58">
        <v>2.42</v>
      </c>
      <c r="J73" s="59">
        <v>217</v>
      </c>
      <c r="K73" s="15">
        <v>210.39429918859696</v>
      </c>
      <c r="L73" s="15">
        <v>6.6057008114030396</v>
      </c>
    </row>
    <row r="74" spans="1:12" x14ac:dyDescent="0.35">
      <c r="A74" s="52">
        <v>500000073</v>
      </c>
      <c r="B74" s="53" t="s">
        <v>54</v>
      </c>
      <c r="C74" s="53" t="s">
        <v>55</v>
      </c>
      <c r="D74" s="54">
        <v>73</v>
      </c>
      <c r="E74" s="55">
        <v>5</v>
      </c>
      <c r="F74" s="55">
        <v>1</v>
      </c>
      <c r="G74" s="56"/>
      <c r="H74" s="57">
        <v>176</v>
      </c>
      <c r="I74" s="58">
        <v>3.23</v>
      </c>
      <c r="J74" s="59">
        <v>207</v>
      </c>
      <c r="K74" s="15">
        <v>220.14179916780867</v>
      </c>
      <c r="L74" s="15">
        <v>-13.141799167808671</v>
      </c>
    </row>
    <row r="75" spans="1:12" x14ac:dyDescent="0.35">
      <c r="A75" s="52">
        <v>500000074</v>
      </c>
      <c r="B75" s="53" t="s">
        <v>54</v>
      </c>
      <c r="C75" s="53" t="s">
        <v>55</v>
      </c>
      <c r="D75" s="54">
        <v>74</v>
      </c>
      <c r="E75" s="55">
        <v>5</v>
      </c>
      <c r="F75" s="55">
        <v>1</v>
      </c>
      <c r="G75" s="56"/>
      <c r="H75" s="57">
        <v>177</v>
      </c>
      <c r="I75" s="58">
        <v>3.1</v>
      </c>
      <c r="J75" s="59">
        <v>217</v>
      </c>
      <c r="K75" s="15">
        <v>220.1805744006906</v>
      </c>
      <c r="L75" s="15">
        <v>-3.1805744006906025</v>
      </c>
    </row>
    <row r="76" spans="1:12" x14ac:dyDescent="0.35">
      <c r="A76" s="52">
        <v>500000075</v>
      </c>
      <c r="B76" s="53" t="s">
        <v>54</v>
      </c>
      <c r="C76" s="53" t="s">
        <v>55</v>
      </c>
      <c r="D76" s="54">
        <v>75</v>
      </c>
      <c r="E76" s="55">
        <v>5</v>
      </c>
      <c r="F76" s="55">
        <v>1</v>
      </c>
      <c r="G76" s="56"/>
      <c r="H76" s="57">
        <v>180</v>
      </c>
      <c r="I76" s="58">
        <v>2.34</v>
      </c>
      <c r="J76" s="59">
        <v>207</v>
      </c>
      <c r="K76" s="15">
        <v>213.68732070908004</v>
      </c>
      <c r="L76" s="15">
        <v>-6.6873207090800406</v>
      </c>
    </row>
    <row r="77" spans="1:12" x14ac:dyDescent="0.35">
      <c r="A77" s="52">
        <v>500000076</v>
      </c>
      <c r="B77" s="53" t="s">
        <v>54</v>
      </c>
      <c r="C77" s="53" t="s">
        <v>55</v>
      </c>
      <c r="D77" s="54">
        <v>76</v>
      </c>
      <c r="E77" s="55">
        <v>5</v>
      </c>
      <c r="F77" s="55">
        <v>0</v>
      </c>
      <c r="G77" s="56"/>
      <c r="H77" s="57">
        <v>180</v>
      </c>
      <c r="I77" s="58">
        <v>3.34</v>
      </c>
      <c r="J77" s="59">
        <v>229</v>
      </c>
      <c r="K77" s="15">
        <v>231.55104879085371</v>
      </c>
      <c r="L77" s="15">
        <v>-2.5510487908537129</v>
      </c>
    </row>
    <row r="78" spans="1:12" x14ac:dyDescent="0.35">
      <c r="A78" s="52">
        <v>500000077</v>
      </c>
      <c r="B78" s="53" t="s">
        <v>54</v>
      </c>
      <c r="C78" s="53" t="s">
        <v>55</v>
      </c>
      <c r="D78" s="54">
        <v>77</v>
      </c>
      <c r="E78" s="55">
        <v>5</v>
      </c>
      <c r="F78" s="55">
        <v>0</v>
      </c>
      <c r="G78" s="56"/>
      <c r="H78" s="57">
        <v>180</v>
      </c>
      <c r="I78" s="58">
        <v>1.8</v>
      </c>
      <c r="J78" s="59">
        <v>182</v>
      </c>
      <c r="K78" s="27">
        <v>204.04090754492228</v>
      </c>
      <c r="L78" s="27">
        <v>-22.040907544922277</v>
      </c>
    </row>
    <row r="79" spans="1:12" x14ac:dyDescent="0.35">
      <c r="A79" s="52">
        <v>500000078</v>
      </c>
      <c r="B79" s="53" t="s">
        <v>54</v>
      </c>
      <c r="C79" s="53" t="s">
        <v>55</v>
      </c>
      <c r="D79" s="54">
        <v>78</v>
      </c>
      <c r="E79" s="55">
        <v>5</v>
      </c>
      <c r="F79" s="55">
        <v>0</v>
      </c>
      <c r="G79" s="56"/>
      <c r="H79" s="57">
        <v>174</v>
      </c>
      <c r="I79" s="58">
        <v>1.51</v>
      </c>
      <c r="J79" s="59">
        <v>119</v>
      </c>
      <c r="K79" s="27">
        <v>184.69406710013308</v>
      </c>
      <c r="L79" s="27">
        <v>-65.694067100133083</v>
      </c>
    </row>
    <row r="80" spans="1:12" x14ac:dyDescent="0.35">
      <c r="A80" s="52">
        <v>500000079</v>
      </c>
      <c r="B80" s="53" t="s">
        <v>54</v>
      </c>
      <c r="C80" s="53" t="s">
        <v>55</v>
      </c>
      <c r="D80" s="54">
        <v>79</v>
      </c>
      <c r="E80" s="55">
        <v>5</v>
      </c>
      <c r="F80" s="55">
        <v>1</v>
      </c>
      <c r="G80" s="56"/>
      <c r="H80" s="57">
        <v>178</v>
      </c>
      <c r="I80" s="58">
        <v>2.56</v>
      </c>
      <c r="J80" s="59">
        <v>221</v>
      </c>
      <c r="K80" s="15">
        <v>212.89522112004528</v>
      </c>
      <c r="L80" s="15">
        <v>8.104778879954722</v>
      </c>
    </row>
    <row r="81" spans="1:12" x14ac:dyDescent="0.35">
      <c r="A81" s="52">
        <v>500000080</v>
      </c>
      <c r="B81" s="53" t="s">
        <v>54</v>
      </c>
      <c r="C81" s="53" t="s">
        <v>55</v>
      </c>
      <c r="D81" s="54">
        <v>80</v>
      </c>
      <c r="E81" s="55">
        <v>5</v>
      </c>
      <c r="F81" s="55">
        <v>0</v>
      </c>
      <c r="G81" s="56"/>
      <c r="H81" s="57">
        <v>180</v>
      </c>
      <c r="I81" s="58">
        <v>3</v>
      </c>
      <c r="J81" s="59">
        <v>200</v>
      </c>
      <c r="K81" s="27">
        <v>225.47738124305067</v>
      </c>
      <c r="L81" s="27">
        <v>-25.477381243050672</v>
      </c>
    </row>
    <row r="82" spans="1:12" x14ac:dyDescent="0.35">
      <c r="A82" s="52">
        <v>500000081</v>
      </c>
      <c r="B82" s="53" t="s">
        <v>54</v>
      </c>
      <c r="C82" s="53" t="s">
        <v>55</v>
      </c>
      <c r="D82" s="54">
        <v>81</v>
      </c>
      <c r="E82" s="55">
        <v>5</v>
      </c>
      <c r="F82" s="55">
        <v>0</v>
      </c>
      <c r="G82" s="56"/>
      <c r="H82" s="57">
        <v>178</v>
      </c>
      <c r="I82" s="58">
        <v>2.76</v>
      </c>
      <c r="J82" s="59">
        <v>214</v>
      </c>
      <c r="K82" s="15">
        <v>216.4679667364</v>
      </c>
      <c r="L82" s="15">
        <v>-2.4679667364000011</v>
      </c>
    </row>
    <row r="83" spans="1:12" x14ac:dyDescent="0.35">
      <c r="A83" s="52">
        <v>500000082</v>
      </c>
      <c r="B83" s="53" t="s">
        <v>54</v>
      </c>
      <c r="C83" s="53" t="s">
        <v>55</v>
      </c>
      <c r="D83" s="54">
        <v>82</v>
      </c>
      <c r="E83" s="55">
        <v>5</v>
      </c>
      <c r="F83" s="55">
        <v>1</v>
      </c>
      <c r="G83" s="56"/>
      <c r="H83" s="57">
        <v>178</v>
      </c>
      <c r="I83" s="58">
        <v>1.3</v>
      </c>
      <c r="J83" s="59">
        <v>186</v>
      </c>
      <c r="K83" s="15">
        <v>190.38692373701048</v>
      </c>
      <c r="L83" s="15">
        <v>-4.386923737010477</v>
      </c>
    </row>
    <row r="84" spans="1:12" x14ac:dyDescent="0.35">
      <c r="A84" s="52">
        <v>500000083</v>
      </c>
      <c r="B84" s="53" t="s">
        <v>54</v>
      </c>
      <c r="C84" s="53" t="s">
        <v>55</v>
      </c>
      <c r="D84" s="54">
        <v>83</v>
      </c>
      <c r="E84" s="55">
        <v>5</v>
      </c>
      <c r="F84" s="55">
        <v>1</v>
      </c>
      <c r="G84" s="56"/>
      <c r="H84" s="57">
        <v>175</v>
      </c>
      <c r="I84" s="58">
        <v>2.77</v>
      </c>
      <c r="J84" s="59">
        <v>229</v>
      </c>
      <c r="K84" s="27">
        <v>209.56342436668029</v>
      </c>
      <c r="L84" s="27">
        <v>19.436575633319706</v>
      </c>
    </row>
    <row r="85" spans="1:12" x14ac:dyDescent="0.35">
      <c r="A85" s="52">
        <v>500000084</v>
      </c>
      <c r="B85" s="53" t="s">
        <v>54</v>
      </c>
      <c r="C85" s="53" t="s">
        <v>55</v>
      </c>
      <c r="D85" s="54">
        <v>84</v>
      </c>
      <c r="E85" s="55">
        <v>5</v>
      </c>
      <c r="F85" s="55">
        <v>0</v>
      </c>
      <c r="G85" s="56"/>
      <c r="H85" s="57">
        <v>173</v>
      </c>
      <c r="I85" s="58">
        <v>3.98</v>
      </c>
      <c r="J85" s="59">
        <v>203</v>
      </c>
      <c r="K85" s="27">
        <v>226.45641557860148</v>
      </c>
      <c r="L85" s="27">
        <v>-23.456415578601479</v>
      </c>
    </row>
    <row r="86" spans="1:12" x14ac:dyDescent="0.35">
      <c r="A86" s="52">
        <v>500000085</v>
      </c>
      <c r="B86" s="53" t="s">
        <v>54</v>
      </c>
      <c r="C86" s="53" t="s">
        <v>55</v>
      </c>
      <c r="D86" s="54">
        <v>85</v>
      </c>
      <c r="E86" s="55">
        <v>5</v>
      </c>
      <c r="F86" s="55">
        <v>0</v>
      </c>
      <c r="G86" s="56"/>
      <c r="H86" s="57">
        <v>178</v>
      </c>
      <c r="I86" s="58">
        <v>2.56</v>
      </c>
      <c r="J86" s="59">
        <v>221</v>
      </c>
      <c r="K86" s="15">
        <v>212.89522112004528</v>
      </c>
      <c r="L86" s="15">
        <v>8.104778879954722</v>
      </c>
    </row>
    <row r="87" spans="1:12" x14ac:dyDescent="0.35">
      <c r="A87" s="52">
        <v>500000086</v>
      </c>
      <c r="B87" s="53" t="s">
        <v>54</v>
      </c>
      <c r="C87" s="53" t="s">
        <v>55</v>
      </c>
      <c r="D87" s="54">
        <v>86</v>
      </c>
      <c r="E87" s="55">
        <v>5</v>
      </c>
      <c r="F87" s="55">
        <v>0</v>
      </c>
      <c r="G87" s="56"/>
      <c r="H87" s="57">
        <v>160</v>
      </c>
      <c r="I87" s="58">
        <v>1.1200000000000001</v>
      </c>
      <c r="J87" s="59">
        <v>169</v>
      </c>
      <c r="K87" s="27">
        <v>144.67237477906664</v>
      </c>
      <c r="L87" s="27">
        <v>24.327625220933356</v>
      </c>
    </row>
    <row r="88" spans="1:12" x14ac:dyDescent="0.35">
      <c r="A88" s="52">
        <v>500000087</v>
      </c>
      <c r="B88" s="53" t="s">
        <v>54</v>
      </c>
      <c r="C88" s="53" t="s">
        <v>55</v>
      </c>
      <c r="D88" s="54">
        <v>87</v>
      </c>
      <c r="E88" s="55">
        <v>5</v>
      </c>
      <c r="F88" s="55">
        <v>1</v>
      </c>
      <c r="G88" s="56"/>
      <c r="H88" s="57">
        <v>178</v>
      </c>
      <c r="I88" s="58">
        <v>1.75</v>
      </c>
      <c r="J88" s="59">
        <v>225</v>
      </c>
      <c r="K88" s="27">
        <v>198.4256013738086</v>
      </c>
      <c r="L88" s="27">
        <v>26.574398626191396</v>
      </c>
    </row>
    <row r="89" spans="1:12" x14ac:dyDescent="0.35">
      <c r="A89" s="52">
        <v>500000088</v>
      </c>
      <c r="B89" s="53" t="s">
        <v>54</v>
      </c>
      <c r="C89" s="53" t="s">
        <v>55</v>
      </c>
      <c r="D89" s="54">
        <v>88</v>
      </c>
      <c r="E89" s="55">
        <v>5</v>
      </c>
      <c r="F89" s="55">
        <v>1</v>
      </c>
      <c r="G89" s="56"/>
      <c r="H89" s="57">
        <v>175</v>
      </c>
      <c r="I89" s="58">
        <v>2.34</v>
      </c>
      <c r="J89" s="59">
        <v>214</v>
      </c>
      <c r="K89" s="15">
        <v>201.88202129151762</v>
      </c>
      <c r="L89" s="15">
        <v>12.117978708482383</v>
      </c>
    </row>
    <row r="90" spans="1:12" x14ac:dyDescent="0.35">
      <c r="A90" s="52">
        <v>500000089</v>
      </c>
      <c r="B90" s="53" t="s">
        <v>54</v>
      </c>
      <c r="C90" s="53" t="s">
        <v>55</v>
      </c>
      <c r="D90" s="54">
        <v>89</v>
      </c>
      <c r="E90" s="55">
        <v>5</v>
      </c>
      <c r="F90" s="55">
        <v>1</v>
      </c>
      <c r="G90" s="56"/>
      <c r="H90" s="57">
        <v>174</v>
      </c>
      <c r="I90" s="58">
        <v>3.11</v>
      </c>
      <c r="J90" s="59">
        <v>200</v>
      </c>
      <c r="K90" s="15">
        <v>213.2760320309709</v>
      </c>
      <c r="L90" s="15">
        <v>-13.276032030970896</v>
      </c>
    </row>
    <row r="91" spans="1:12" x14ac:dyDescent="0.35">
      <c r="A91" s="52">
        <v>500000090</v>
      </c>
      <c r="B91" s="53" t="s">
        <v>54</v>
      </c>
      <c r="C91" s="53" t="s">
        <v>55</v>
      </c>
      <c r="D91" s="54">
        <v>90</v>
      </c>
      <c r="E91" s="55">
        <v>5</v>
      </c>
      <c r="F91" s="55">
        <v>1</v>
      </c>
      <c r="G91" s="56"/>
      <c r="H91" s="57">
        <v>173</v>
      </c>
      <c r="I91" s="58">
        <v>2.19</v>
      </c>
      <c r="J91" s="59">
        <v>193</v>
      </c>
      <c r="K91" s="15">
        <v>194.48034231222664</v>
      </c>
      <c r="L91" s="15">
        <v>-1.4803423122266395</v>
      </c>
    </row>
    <row r="92" spans="1:12" x14ac:dyDescent="0.35">
      <c r="A92" s="52">
        <v>500000091</v>
      </c>
      <c r="B92" s="53" t="s">
        <v>54</v>
      </c>
      <c r="C92" s="53" t="s">
        <v>55</v>
      </c>
      <c r="D92" s="54">
        <v>91</v>
      </c>
      <c r="E92" s="55">
        <v>5</v>
      </c>
      <c r="F92" s="55">
        <v>1</v>
      </c>
      <c r="G92" s="56"/>
      <c r="H92" s="57">
        <v>175</v>
      </c>
      <c r="I92" s="58">
        <v>2.35</v>
      </c>
      <c r="J92" s="59">
        <v>225</v>
      </c>
      <c r="K92" s="27">
        <v>202.06065857233537</v>
      </c>
      <c r="L92" s="27">
        <v>22.93934142766463</v>
      </c>
    </row>
    <row r="93" spans="1:12" x14ac:dyDescent="0.35">
      <c r="A93" s="52">
        <v>500000092</v>
      </c>
      <c r="B93" s="53" t="s">
        <v>54</v>
      </c>
      <c r="C93" s="53" t="s">
        <v>55</v>
      </c>
      <c r="D93" s="54">
        <v>92</v>
      </c>
      <c r="E93" s="55">
        <v>5</v>
      </c>
      <c r="F93" s="55">
        <v>1</v>
      </c>
      <c r="G93" s="56"/>
      <c r="H93" s="57">
        <v>173</v>
      </c>
      <c r="I93" s="58">
        <v>2.89</v>
      </c>
      <c r="J93" s="59">
        <v>214</v>
      </c>
      <c r="K93" s="15">
        <v>206.9849519694682</v>
      </c>
      <c r="L93" s="15">
        <v>7.0150480305318013</v>
      </c>
    </row>
    <row r="94" spans="1:12" x14ac:dyDescent="0.35">
      <c r="A94" s="52">
        <v>500000093</v>
      </c>
      <c r="B94" s="53" t="s">
        <v>54</v>
      </c>
      <c r="C94" s="53" t="s">
        <v>55</v>
      </c>
      <c r="D94" s="54">
        <v>93</v>
      </c>
      <c r="E94" s="55">
        <v>5</v>
      </c>
      <c r="F94" s="55">
        <v>1</v>
      </c>
      <c r="G94" s="56"/>
      <c r="H94" s="57">
        <v>178</v>
      </c>
      <c r="I94" s="58">
        <v>2.98</v>
      </c>
      <c r="J94" s="59">
        <v>217</v>
      </c>
      <c r="K94" s="15">
        <v>220.3979869143902</v>
      </c>
      <c r="L94" s="15">
        <v>-3.3979869143902022</v>
      </c>
    </row>
    <row r="95" spans="1:12" x14ac:dyDescent="0.35">
      <c r="A95" s="52">
        <v>500000094</v>
      </c>
      <c r="B95" s="53" t="s">
        <v>54</v>
      </c>
      <c r="C95" s="53" t="s">
        <v>55</v>
      </c>
      <c r="D95" s="54">
        <v>94</v>
      </c>
      <c r="E95" s="55">
        <v>5</v>
      </c>
      <c r="F95" s="55">
        <v>1</v>
      </c>
      <c r="G95" s="56"/>
      <c r="H95" s="57">
        <v>179</v>
      </c>
      <c r="I95" s="58">
        <v>2.87</v>
      </c>
      <c r="J95" s="59">
        <v>234</v>
      </c>
      <c r="K95" s="15">
        <v>220.79403670890758</v>
      </c>
      <c r="L95" s="15">
        <v>13.205963291092417</v>
      </c>
    </row>
    <row r="96" spans="1:12" x14ac:dyDescent="0.35">
      <c r="A96" s="52">
        <v>500000095</v>
      </c>
      <c r="B96" s="53" t="s">
        <v>54</v>
      </c>
      <c r="C96" s="53" t="s">
        <v>55</v>
      </c>
      <c r="D96" s="54">
        <v>95</v>
      </c>
      <c r="E96" s="55">
        <v>5</v>
      </c>
      <c r="F96" s="55">
        <v>0</v>
      </c>
      <c r="G96" s="56"/>
      <c r="H96" s="57">
        <v>178</v>
      </c>
      <c r="I96" s="58">
        <v>2.14</v>
      </c>
      <c r="J96" s="59">
        <v>207</v>
      </c>
      <c r="K96" s="15">
        <v>205.39245532570033</v>
      </c>
      <c r="L96" s="15">
        <v>1.6075446742996746</v>
      </c>
    </row>
    <row r="97" spans="1:12" x14ac:dyDescent="0.35">
      <c r="A97" s="52">
        <v>500000096</v>
      </c>
      <c r="B97" s="53" t="s">
        <v>54</v>
      </c>
      <c r="C97" s="53" t="s">
        <v>55</v>
      </c>
      <c r="D97" s="54">
        <v>96</v>
      </c>
      <c r="E97" s="55">
        <v>5</v>
      </c>
      <c r="F97" s="55">
        <v>1</v>
      </c>
      <c r="G97" s="56"/>
      <c r="H97" s="57">
        <v>177</v>
      </c>
      <c r="I97" s="58">
        <v>2.88</v>
      </c>
      <c r="J97" s="59">
        <v>217</v>
      </c>
      <c r="K97" s="15">
        <v>216.2505542227004</v>
      </c>
      <c r="L97" s="15">
        <v>0.7494457772995986</v>
      </c>
    </row>
    <row r="98" spans="1:12" x14ac:dyDescent="0.35">
      <c r="A98" s="52">
        <v>500000097</v>
      </c>
      <c r="B98" s="53" t="s">
        <v>54</v>
      </c>
      <c r="C98" s="53" t="s">
        <v>55</v>
      </c>
      <c r="D98" s="54">
        <v>97</v>
      </c>
      <c r="E98" s="55">
        <v>5</v>
      </c>
      <c r="F98" s="55">
        <v>0</v>
      </c>
      <c r="G98" s="56"/>
      <c r="H98" s="57">
        <v>173</v>
      </c>
      <c r="I98" s="58">
        <v>1.75</v>
      </c>
      <c r="J98" s="59">
        <v>142</v>
      </c>
      <c r="K98" s="27">
        <v>186.62030195624624</v>
      </c>
      <c r="L98" s="27">
        <v>-44.620301956246237</v>
      </c>
    </row>
    <row r="99" spans="1:12" x14ac:dyDescent="0.35">
      <c r="A99" s="52">
        <v>500000098</v>
      </c>
      <c r="B99" s="53" t="s">
        <v>54</v>
      </c>
      <c r="C99" s="53" t="s">
        <v>55</v>
      </c>
      <c r="D99" s="54">
        <v>98</v>
      </c>
      <c r="E99" s="55">
        <v>5</v>
      </c>
      <c r="F99" s="55">
        <v>0</v>
      </c>
      <c r="G99" s="56"/>
      <c r="H99" s="57">
        <v>166</v>
      </c>
      <c r="I99" s="58">
        <v>2.1</v>
      </c>
      <c r="J99" s="59">
        <v>210</v>
      </c>
      <c r="K99" s="27">
        <v>176.34518760027967</v>
      </c>
      <c r="L99" s="27">
        <v>33.654812399720328</v>
      </c>
    </row>
    <row r="100" spans="1:12" x14ac:dyDescent="0.35">
      <c r="A100" s="52">
        <v>500000099</v>
      </c>
      <c r="B100" s="53" t="s">
        <v>54</v>
      </c>
      <c r="C100" s="53" t="s">
        <v>55</v>
      </c>
      <c r="D100" s="54">
        <v>99</v>
      </c>
      <c r="E100" s="55">
        <v>5</v>
      </c>
      <c r="F100" s="55">
        <v>1</v>
      </c>
      <c r="G100" s="56"/>
      <c r="H100" s="57">
        <v>167</v>
      </c>
      <c r="I100" s="58">
        <v>2.1</v>
      </c>
      <c r="J100" s="59">
        <v>186</v>
      </c>
      <c r="K100" s="15">
        <v>178.70624748379217</v>
      </c>
      <c r="L100" s="15">
        <v>7.2937525162078316</v>
      </c>
    </row>
    <row r="101" spans="1:12" x14ac:dyDescent="0.35">
      <c r="A101" s="52">
        <v>500000100</v>
      </c>
      <c r="B101" s="53" t="s">
        <v>54</v>
      </c>
      <c r="C101" s="53" t="s">
        <v>55</v>
      </c>
      <c r="D101" s="54">
        <v>100</v>
      </c>
      <c r="E101" s="55">
        <v>5</v>
      </c>
      <c r="F101" s="55">
        <v>1</v>
      </c>
      <c r="G101" s="56"/>
      <c r="H101" s="57">
        <v>180</v>
      </c>
      <c r="I101" s="58">
        <v>2.12</v>
      </c>
      <c r="J101" s="59">
        <v>210</v>
      </c>
      <c r="K101" s="15">
        <v>209.75730053108987</v>
      </c>
      <c r="L101" s="15">
        <v>0.24269946891013205</v>
      </c>
    </row>
    <row r="102" spans="1:12" x14ac:dyDescent="0.35">
      <c r="A102" s="52">
        <v>500000101</v>
      </c>
      <c r="B102" s="53" t="s">
        <v>54</v>
      </c>
      <c r="C102" s="53" t="s">
        <v>55</v>
      </c>
      <c r="D102" s="54">
        <v>101</v>
      </c>
      <c r="E102" s="55">
        <v>5</v>
      </c>
      <c r="F102" s="55">
        <v>1</v>
      </c>
      <c r="G102" s="56"/>
      <c r="H102" s="57">
        <v>180</v>
      </c>
      <c r="I102" s="58">
        <v>2.37</v>
      </c>
      <c r="J102" s="59">
        <v>229</v>
      </c>
      <c r="K102" s="15">
        <v>214.22323255153327</v>
      </c>
      <c r="L102" s="15">
        <v>14.776767448466728</v>
      </c>
    </row>
    <row r="103" spans="1:12" x14ac:dyDescent="0.35">
      <c r="A103" s="52">
        <v>500000102</v>
      </c>
      <c r="B103" s="53" t="s">
        <v>54</v>
      </c>
      <c r="C103" s="53" t="s">
        <v>55</v>
      </c>
      <c r="D103" s="54">
        <v>102</v>
      </c>
      <c r="E103" s="55">
        <v>5</v>
      </c>
      <c r="F103" s="55">
        <v>1</v>
      </c>
      <c r="G103" s="56"/>
      <c r="H103" s="57">
        <v>180</v>
      </c>
      <c r="I103" s="58">
        <v>2.33</v>
      </c>
      <c r="J103" s="59">
        <v>217</v>
      </c>
      <c r="K103" s="15">
        <v>213.50868342826232</v>
      </c>
      <c r="L103" s="15">
        <v>3.4913165717376842</v>
      </c>
    </row>
    <row r="104" spans="1:12" x14ac:dyDescent="0.35">
      <c r="A104" s="52">
        <v>500000103</v>
      </c>
      <c r="B104" s="53" t="s">
        <v>54</v>
      </c>
      <c r="C104" s="53" t="s">
        <v>55</v>
      </c>
      <c r="D104" s="54">
        <v>103</v>
      </c>
      <c r="E104" s="55">
        <v>5</v>
      </c>
      <c r="F104" s="55">
        <v>0</v>
      </c>
      <c r="G104" s="56"/>
      <c r="H104" s="57">
        <v>178</v>
      </c>
      <c r="I104" s="58">
        <v>2.5</v>
      </c>
      <c r="J104" s="59">
        <v>214</v>
      </c>
      <c r="K104" s="15">
        <v>211.82339743513884</v>
      </c>
      <c r="L104" s="15">
        <v>2.176602564861156</v>
      </c>
    </row>
    <row r="105" spans="1:12" x14ac:dyDescent="0.35">
      <c r="A105" s="52">
        <v>500000104</v>
      </c>
      <c r="B105" s="53" t="s">
        <v>54</v>
      </c>
      <c r="C105" s="53" t="s">
        <v>55</v>
      </c>
      <c r="D105" s="54">
        <v>104</v>
      </c>
      <c r="E105" s="55">
        <v>5</v>
      </c>
      <c r="F105" s="55">
        <v>1</v>
      </c>
      <c r="G105" s="56"/>
      <c r="H105" s="57">
        <v>178</v>
      </c>
      <c r="I105" s="58">
        <v>3.21</v>
      </c>
      <c r="J105" s="59">
        <v>207</v>
      </c>
      <c r="K105" s="27">
        <v>224.50664437319813</v>
      </c>
      <c r="L105" s="27">
        <v>-17.506644373198128</v>
      </c>
    </row>
    <row r="106" spans="1:12" x14ac:dyDescent="0.35">
      <c r="A106" s="52">
        <v>500000105</v>
      </c>
      <c r="B106" s="53" t="s">
        <v>54</v>
      </c>
      <c r="C106" s="53" t="s">
        <v>55</v>
      </c>
      <c r="D106" s="54">
        <v>105</v>
      </c>
      <c r="E106" s="55">
        <v>5</v>
      </c>
      <c r="F106" s="55">
        <v>1</v>
      </c>
      <c r="G106" s="56"/>
      <c r="H106" s="57">
        <v>179</v>
      </c>
      <c r="I106" s="58">
        <v>3.33</v>
      </c>
      <c r="J106" s="59">
        <v>210</v>
      </c>
      <c r="K106" s="27">
        <v>229.01135162652346</v>
      </c>
      <c r="L106" s="27">
        <v>-19.011351626523464</v>
      </c>
    </row>
    <row r="107" spans="1:12" x14ac:dyDescent="0.35">
      <c r="A107" s="52">
        <v>500000106</v>
      </c>
      <c r="B107" s="53" t="s">
        <v>54</v>
      </c>
      <c r="C107" s="53" t="s">
        <v>55</v>
      </c>
      <c r="D107" s="54">
        <v>106</v>
      </c>
      <c r="E107" s="55">
        <v>5</v>
      </c>
      <c r="F107" s="55">
        <v>0</v>
      </c>
      <c r="G107" s="56"/>
      <c r="H107" s="57">
        <v>180</v>
      </c>
      <c r="I107" s="58">
        <v>3.13</v>
      </c>
      <c r="J107" s="59">
        <v>222</v>
      </c>
      <c r="K107" s="15">
        <v>227.79966589368124</v>
      </c>
      <c r="L107" s="15">
        <v>-5.7996658936812366</v>
      </c>
    </row>
    <row r="108" spans="1:12" ht="15" thickBot="1" x14ac:dyDescent="0.4">
      <c r="A108" s="52">
        <v>500000107</v>
      </c>
      <c r="B108" s="53" t="s">
        <v>54</v>
      </c>
      <c r="C108" s="53" t="s">
        <v>55</v>
      </c>
      <c r="D108" s="54">
        <v>107</v>
      </c>
      <c r="E108" s="55">
        <v>5</v>
      </c>
      <c r="F108" s="55">
        <v>1</v>
      </c>
      <c r="G108" s="56"/>
      <c r="H108" s="57">
        <v>180</v>
      </c>
      <c r="I108" s="58">
        <v>3.03</v>
      </c>
      <c r="J108" s="59">
        <v>212</v>
      </c>
      <c r="K108" s="18">
        <v>226.01329308550388</v>
      </c>
      <c r="L108" s="18">
        <v>-14.013293085503875</v>
      </c>
    </row>
    <row r="110" spans="1:12" ht="13" x14ac:dyDescent="0.3">
      <c r="D110" s="61" t="s">
        <v>56</v>
      </c>
      <c r="E110" s="62">
        <f>COUNT(E2:E108)</f>
        <v>107</v>
      </c>
      <c r="F110" s="62">
        <f>COUNT(F2:F106)</f>
        <v>105</v>
      </c>
      <c r="G110" s="63" t="s">
        <v>56</v>
      </c>
      <c r="H110" s="62">
        <f>COUNT(H2:H108)</f>
        <v>107</v>
      </c>
      <c r="I110" s="62">
        <f t="shared" ref="I110:J110" si="0">COUNT(I2:I108)</f>
        <v>107</v>
      </c>
      <c r="J110" s="62">
        <f t="shared" si="0"/>
        <v>107</v>
      </c>
    </row>
    <row r="111" spans="1:12" ht="13" x14ac:dyDescent="0.3">
      <c r="D111" s="64">
        <v>5</v>
      </c>
      <c r="E111" s="64">
        <f>COUNTIF(E$2:E$108,5)</f>
        <v>51</v>
      </c>
      <c r="F111" s="64">
        <f>COUNTIF(F$2:F$106,5)</f>
        <v>0</v>
      </c>
      <c r="G111" s="63" t="s">
        <v>57</v>
      </c>
      <c r="H111" s="62">
        <f>AVERAGE(H2:H108)</f>
        <v>176.60747663551402</v>
      </c>
      <c r="I111" s="62">
        <f t="shared" ref="I111:J111" si="1">AVERAGE(I2:I108)</f>
        <v>2.6238317757009337</v>
      </c>
      <c r="J111" s="62">
        <f t="shared" si="1"/>
        <v>210.74766355140187</v>
      </c>
    </row>
    <row r="112" spans="1:12" ht="13" x14ac:dyDescent="0.3">
      <c r="D112" s="64">
        <v>4</v>
      </c>
      <c r="E112" s="64">
        <f>COUNTIF(E$2:E$108,4)</f>
        <v>56</v>
      </c>
      <c r="F112" s="64">
        <f>COUNTIF(F$2:F$106,4)</f>
        <v>0</v>
      </c>
      <c r="G112" s="63" t="s">
        <v>3</v>
      </c>
      <c r="H112" s="62">
        <f>MEDIAN(H2:H108)</f>
        <v>178</v>
      </c>
      <c r="I112" s="62">
        <f t="shared" ref="I112:J112" si="2">MEDIAN(I2:I108)</f>
        <v>2.65</v>
      </c>
      <c r="J112" s="62">
        <f t="shared" si="2"/>
        <v>214</v>
      </c>
    </row>
    <row r="113" spans="4:10" ht="13" x14ac:dyDescent="0.3">
      <c r="D113" s="64">
        <v>3</v>
      </c>
      <c r="E113" s="64">
        <f>COUNTIF(E$2:E$108,3)</f>
        <v>0</v>
      </c>
      <c r="F113" s="64">
        <f>COUNTIF(F$2:F$106,3)</f>
        <v>0</v>
      </c>
      <c r="G113" s="63" t="s">
        <v>4</v>
      </c>
      <c r="H113" s="62">
        <f>_xlfn.MODE.MULT(H2:H108)</f>
        <v>178</v>
      </c>
      <c r="I113" s="62">
        <f t="shared" ref="I113:J113" si="3">_xlfn.MODE.MULT(I2:I108)</f>
        <v>2.1</v>
      </c>
      <c r="J113" s="62">
        <f t="shared" si="3"/>
        <v>210</v>
      </c>
    </row>
    <row r="114" spans="4:10" ht="13" x14ac:dyDescent="0.3">
      <c r="D114" s="64">
        <v>2</v>
      </c>
      <c r="E114" s="64">
        <f>COUNTIF(E$2:E$108,2)</f>
        <v>0</v>
      </c>
      <c r="F114" s="64">
        <f>COUNTIF(F$2:F$106,2)</f>
        <v>0</v>
      </c>
      <c r="G114" s="63" t="s">
        <v>58</v>
      </c>
      <c r="H114" s="62">
        <f>_xlfn.STDEV.P(H2:H108)</f>
        <v>3.2547794026223147</v>
      </c>
      <c r="I114" s="62">
        <f t="shared" ref="I114:J114" si="4">_xlfn.STDEV.P(I2:I108)</f>
        <v>0.59571310422191592</v>
      </c>
      <c r="J114" s="62">
        <f t="shared" si="4"/>
        <v>20.783302723847854</v>
      </c>
    </row>
    <row r="115" spans="4:10" x14ac:dyDescent="0.35">
      <c r="D115" s="64">
        <v>1</v>
      </c>
      <c r="E115" s="64">
        <f>COUNTIF(E$2:E$108,1)</f>
        <v>0</v>
      </c>
      <c r="F115" s="64">
        <f>COUNTIF(F$2:F$106,1)</f>
        <v>53</v>
      </c>
    </row>
    <row r="116" spans="4:10" x14ac:dyDescent="0.35">
      <c r="D116" s="64">
        <v>0</v>
      </c>
      <c r="E116" s="64">
        <f>COUNTIF(E$2:E$108,0)</f>
        <v>0</v>
      </c>
      <c r="F116" s="64">
        <f>COUNTIF(F$2:F$106,0)</f>
        <v>52</v>
      </c>
    </row>
    <row r="118" spans="4:10" x14ac:dyDescent="0.35">
      <c r="D118" s="64">
        <v>5</v>
      </c>
      <c r="E118" s="66">
        <f>SUM(E111/E$110)</f>
        <v>0.47663551401869159</v>
      </c>
      <c r="F118" s="66">
        <f t="shared" ref="F118" si="5">SUM(F111/F$110)</f>
        <v>0</v>
      </c>
    </row>
    <row r="119" spans="4:10" x14ac:dyDescent="0.35">
      <c r="D119" s="64">
        <v>4</v>
      </c>
      <c r="E119" s="66">
        <f t="shared" ref="E119:F123" si="6">SUM(E112/E$110)</f>
        <v>0.52336448598130836</v>
      </c>
      <c r="F119" s="66">
        <f t="shared" si="6"/>
        <v>0</v>
      </c>
    </row>
    <row r="120" spans="4:10" x14ac:dyDescent="0.35">
      <c r="D120" s="64">
        <v>3</v>
      </c>
      <c r="E120" s="66">
        <f t="shared" si="6"/>
        <v>0</v>
      </c>
      <c r="F120" s="66">
        <f t="shared" si="6"/>
        <v>0</v>
      </c>
    </row>
    <row r="121" spans="4:10" x14ac:dyDescent="0.35">
      <c r="D121" s="64">
        <v>2</v>
      </c>
      <c r="E121" s="66">
        <f t="shared" si="6"/>
        <v>0</v>
      </c>
      <c r="F121" s="66">
        <f t="shared" si="6"/>
        <v>0</v>
      </c>
    </row>
    <row r="122" spans="4:10" x14ac:dyDescent="0.35">
      <c r="D122" s="64">
        <v>1</v>
      </c>
      <c r="E122" s="66">
        <f t="shared" si="6"/>
        <v>0</v>
      </c>
      <c r="F122" s="66">
        <f t="shared" si="6"/>
        <v>0.50476190476190474</v>
      </c>
    </row>
    <row r="123" spans="4:10" x14ac:dyDescent="0.35">
      <c r="D123" s="64">
        <v>0</v>
      </c>
      <c r="E123" s="66">
        <f t="shared" si="6"/>
        <v>0</v>
      </c>
      <c r="F123" s="66">
        <f t="shared" si="6"/>
        <v>0.49523809523809526</v>
      </c>
    </row>
    <row r="125" spans="4:10" x14ac:dyDescent="0.35">
      <c r="F125" s="64">
        <f>PEARSON(H2:H108,J2:J108)</f>
        <v>0.51083042549977087</v>
      </c>
    </row>
    <row r="126" spans="4:10" x14ac:dyDescent="0.35">
      <c r="F126" s="64">
        <f>PEARSON(I2:I108,J2:J108)</f>
        <v>0.61390490607157489</v>
      </c>
    </row>
    <row r="127" spans="4:10" x14ac:dyDescent="0.35">
      <c r="F127" s="64" t="e">
        <f>PEARSON(#REF!,J2:J108)</f>
        <v>#REF!</v>
      </c>
    </row>
    <row r="129" spans="6:6" x14ac:dyDescent="0.35">
      <c r="F129" s="64" t="e">
        <f xml:space="preserve"> PEARSON(H2:H108,#REF!)</f>
        <v>#REF!</v>
      </c>
    </row>
    <row r="130" spans="6:6" x14ac:dyDescent="0.35">
      <c r="F130" s="64" t="e">
        <f xml:space="preserve"> PEARSON(I2:I108,#REF!)</f>
        <v>#REF!</v>
      </c>
    </row>
    <row r="131" spans="6:6" x14ac:dyDescent="0.35">
      <c r="F131" s="64" t="e">
        <f xml:space="preserve"> PEARSON(#REF!,#REF!)</f>
        <v>#REF!</v>
      </c>
    </row>
  </sheetData>
  <pageMargins left="0.75" right="0.75" top="1" bottom="1" header="0.5" footer="0.5"/>
  <pageSetup orientation="portrait" verticalDpi="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Numerical Predict</vt:lpstr>
      <vt:lpstr>Num. Predict Regress 1 Output</vt:lpstr>
      <vt:lpstr>Regress 1 Residual Comparison</vt:lpstr>
      <vt:lpstr>Numerical Predict 2</vt:lpstr>
      <vt:lpstr>Numerical Predict 2 Solution </vt:lpstr>
      <vt:lpstr>MR Data</vt:lpstr>
      <vt:lpstr>MR Data Output (Solution 1) </vt:lpstr>
      <vt:lpstr>MR Data Output (Solution 2)</vt:lpstr>
      <vt:lpstr>MR Data (Residual Solution)</vt:lpstr>
      <vt:lpstr>MR Predict</vt:lpstr>
      <vt:lpstr>MR Predict (Solution)</vt:lpstr>
      <vt:lpstr>'MR Data'!_____2006</vt:lpstr>
      <vt:lpstr>'MR Data (Residual Solution)'!_____2006</vt:lpstr>
    </vt:vector>
  </TitlesOfParts>
  <Company>Seton Hall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Babo</dc:creator>
  <cp:lastModifiedBy>Gerard Babo</cp:lastModifiedBy>
  <dcterms:created xsi:type="dcterms:W3CDTF">2015-01-23T14:56:34Z</dcterms:created>
  <dcterms:modified xsi:type="dcterms:W3CDTF">2015-01-26T17:11:14Z</dcterms:modified>
</cp:coreProperties>
</file>